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tarosta\Desktop\Vyberové konanie\Výzva ZŠ - pristavba\"/>
    </mc:Choice>
  </mc:AlternateContent>
  <bookViews>
    <workbookView xWindow="2340" yWindow="2340" windowWidth="21600" windowHeight="11385" firstSheet="1" activeTab="4"/>
  </bookViews>
  <sheets>
    <sheet name="Rekapitulácia" sheetId="1" state="veryHidden" r:id="rId1"/>
    <sheet name="Krycí list stavby" sheetId="2" r:id="rId2"/>
    <sheet name="Kryci_list 5674" sheetId="3" r:id="rId3"/>
    <sheet name="Rekap 5674" sheetId="4" state="veryHidden" r:id="rId4"/>
    <sheet name="SO 5674" sheetId="5" r:id="rId5"/>
  </sheets>
  <definedNames>
    <definedName name="_xlnm.Print_Titles" localSheetId="3">'Rekap 5674'!$9:$9</definedName>
    <definedName name="_xlnm.Print_Titles" localSheetId="4">'SO 5674'!$8:$8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6" i="2" l="1"/>
  <c r="J28" i="2" s="1"/>
  <c r="J24" i="2"/>
  <c r="F24" i="2"/>
  <c r="J23" i="2"/>
  <c r="F23" i="2"/>
  <c r="J22" i="2"/>
  <c r="F22" i="2"/>
  <c r="J20" i="2"/>
  <c r="J18" i="2"/>
  <c r="J17" i="2"/>
  <c r="J16" i="2"/>
  <c r="F20" i="2"/>
  <c r="F19" i="2"/>
  <c r="E19" i="2"/>
  <c r="D19" i="2"/>
  <c r="F18" i="2"/>
  <c r="E18" i="2"/>
  <c r="D18" i="2"/>
  <c r="F17" i="2"/>
  <c r="E17" i="2"/>
  <c r="D17" i="2"/>
  <c r="F16" i="2"/>
  <c r="E16" i="2"/>
  <c r="D16" i="2"/>
  <c r="B9" i="1"/>
  <c r="I29" i="2" s="1"/>
  <c r="J29" i="2" s="1"/>
  <c r="G8" i="1"/>
  <c r="F8" i="1"/>
  <c r="E8" i="1"/>
  <c r="D8" i="1"/>
  <c r="C8" i="1"/>
  <c r="B8" i="1"/>
  <c r="G7" i="1"/>
  <c r="C7" i="1"/>
  <c r="E7" i="1"/>
  <c r="J17" i="3"/>
  <c r="K7" i="1"/>
  <c r="B7" i="1"/>
  <c r="I30" i="3"/>
  <c r="J30" i="3" s="1"/>
  <c r="Z149" i="5"/>
  <c r="V146" i="5"/>
  <c r="F28" i="4" s="1"/>
  <c r="K145" i="5"/>
  <c r="J145" i="5"/>
  <c r="S145" i="5"/>
  <c r="M145" i="5"/>
  <c r="M146" i="5" s="1"/>
  <c r="C28" i="4" s="1"/>
  <c r="L145" i="5"/>
  <c r="I145" i="5"/>
  <c r="K144" i="5"/>
  <c r="J144" i="5"/>
  <c r="S144" i="5"/>
  <c r="S146" i="5" s="1"/>
  <c r="E28" i="4" s="1"/>
  <c r="M144" i="5"/>
  <c r="H146" i="5" s="1"/>
  <c r="L144" i="5"/>
  <c r="G146" i="5" s="1"/>
  <c r="I144" i="5"/>
  <c r="I146" i="5" s="1"/>
  <c r="D28" i="4" s="1"/>
  <c r="V141" i="5"/>
  <c r="F27" i="4" s="1"/>
  <c r="K140" i="5"/>
  <c r="J140" i="5"/>
  <c r="S140" i="5"/>
  <c r="M140" i="5"/>
  <c r="H141" i="5" s="1"/>
  <c r="L140" i="5"/>
  <c r="I140" i="5"/>
  <c r="K139" i="5"/>
  <c r="J139" i="5"/>
  <c r="S139" i="5"/>
  <c r="S141" i="5" s="1"/>
  <c r="E27" i="4" s="1"/>
  <c r="M139" i="5"/>
  <c r="M141" i="5" s="1"/>
  <c r="C27" i="4" s="1"/>
  <c r="L139" i="5"/>
  <c r="L141" i="5" s="1"/>
  <c r="B27" i="4" s="1"/>
  <c r="I139" i="5"/>
  <c r="I141" i="5" s="1"/>
  <c r="D27" i="4" s="1"/>
  <c r="V136" i="5"/>
  <c r="F26" i="4" s="1"/>
  <c r="K135" i="5"/>
  <c r="J135" i="5"/>
  <c r="S135" i="5"/>
  <c r="M135" i="5"/>
  <c r="L135" i="5"/>
  <c r="I135" i="5"/>
  <c r="K134" i="5"/>
  <c r="J134" i="5"/>
  <c r="S134" i="5"/>
  <c r="M134" i="5"/>
  <c r="L134" i="5"/>
  <c r="I134" i="5"/>
  <c r="K133" i="5"/>
  <c r="J133" i="5"/>
  <c r="S133" i="5"/>
  <c r="M133" i="5"/>
  <c r="H136" i="5" s="1"/>
  <c r="L133" i="5"/>
  <c r="I133" i="5"/>
  <c r="K132" i="5"/>
  <c r="J132" i="5"/>
  <c r="S132" i="5"/>
  <c r="S136" i="5" s="1"/>
  <c r="E26" i="4" s="1"/>
  <c r="M132" i="5"/>
  <c r="M136" i="5" s="1"/>
  <c r="C26" i="4" s="1"/>
  <c r="L132" i="5"/>
  <c r="L136" i="5" s="1"/>
  <c r="B26" i="4" s="1"/>
  <c r="I132" i="5"/>
  <c r="I136" i="5" s="1"/>
  <c r="D26" i="4" s="1"/>
  <c r="K128" i="5"/>
  <c r="J128" i="5"/>
  <c r="V128" i="5"/>
  <c r="S128" i="5"/>
  <c r="M128" i="5"/>
  <c r="L128" i="5"/>
  <c r="I128" i="5"/>
  <c r="K127" i="5"/>
  <c r="J127" i="5"/>
  <c r="V127" i="5"/>
  <c r="S127" i="5"/>
  <c r="M127" i="5"/>
  <c r="L127" i="5"/>
  <c r="I127" i="5"/>
  <c r="K126" i="5"/>
  <c r="J126" i="5"/>
  <c r="V126" i="5"/>
  <c r="S126" i="5"/>
  <c r="M126" i="5"/>
  <c r="L126" i="5"/>
  <c r="I126" i="5"/>
  <c r="K125" i="5"/>
  <c r="J125" i="5"/>
  <c r="S125" i="5"/>
  <c r="M125" i="5"/>
  <c r="L125" i="5"/>
  <c r="I125" i="5"/>
  <c r="K124" i="5"/>
  <c r="J124" i="5"/>
  <c r="V124" i="5"/>
  <c r="S124" i="5"/>
  <c r="M124" i="5"/>
  <c r="L124" i="5"/>
  <c r="I124" i="5"/>
  <c r="K123" i="5"/>
  <c r="J123" i="5"/>
  <c r="V123" i="5"/>
  <c r="V129" i="5" s="1"/>
  <c r="F25" i="4" s="1"/>
  <c r="S123" i="5"/>
  <c r="M123" i="5"/>
  <c r="L123" i="5"/>
  <c r="I123" i="5"/>
  <c r="K122" i="5"/>
  <c r="J122" i="5"/>
  <c r="S122" i="5"/>
  <c r="M122" i="5"/>
  <c r="L122" i="5"/>
  <c r="I122" i="5"/>
  <c r="K121" i="5"/>
  <c r="J121" i="5"/>
  <c r="S121" i="5"/>
  <c r="M121" i="5"/>
  <c r="L121" i="5"/>
  <c r="I121" i="5"/>
  <c r="K120" i="5"/>
  <c r="J120" i="5"/>
  <c r="S120" i="5"/>
  <c r="M120" i="5"/>
  <c r="L120" i="5"/>
  <c r="I120" i="5"/>
  <c r="K119" i="5"/>
  <c r="J119" i="5"/>
  <c r="S119" i="5"/>
  <c r="M119" i="5"/>
  <c r="L119" i="5"/>
  <c r="I119" i="5"/>
  <c r="K118" i="5"/>
  <c r="J118" i="5"/>
  <c r="S118" i="5"/>
  <c r="M118" i="5"/>
  <c r="L118" i="5"/>
  <c r="I118" i="5"/>
  <c r="K117" i="5"/>
  <c r="J117" i="5"/>
  <c r="S117" i="5"/>
  <c r="M117" i="5"/>
  <c r="L117" i="5"/>
  <c r="I117" i="5"/>
  <c r="K116" i="5"/>
  <c r="J116" i="5"/>
  <c r="S116" i="5"/>
  <c r="M116" i="5"/>
  <c r="L116" i="5"/>
  <c r="I116" i="5"/>
  <c r="K115" i="5"/>
  <c r="J115" i="5"/>
  <c r="S115" i="5"/>
  <c r="M115" i="5"/>
  <c r="L115" i="5"/>
  <c r="I115" i="5"/>
  <c r="K114" i="5"/>
  <c r="J114" i="5"/>
  <c r="S114" i="5"/>
  <c r="M114" i="5"/>
  <c r="L114" i="5"/>
  <c r="I114" i="5"/>
  <c r="K113" i="5"/>
  <c r="J113" i="5"/>
  <c r="S113" i="5"/>
  <c r="M113" i="5"/>
  <c r="L113" i="5"/>
  <c r="I113" i="5"/>
  <c r="K112" i="5"/>
  <c r="J112" i="5"/>
  <c r="S112" i="5"/>
  <c r="M112" i="5"/>
  <c r="L112" i="5"/>
  <c r="I112" i="5"/>
  <c r="K111" i="5"/>
  <c r="J111" i="5"/>
  <c r="S111" i="5"/>
  <c r="S129" i="5" s="1"/>
  <c r="E25" i="4" s="1"/>
  <c r="M111" i="5"/>
  <c r="H129" i="5" s="1"/>
  <c r="L111" i="5"/>
  <c r="L129" i="5" s="1"/>
  <c r="B25" i="4" s="1"/>
  <c r="I111" i="5"/>
  <c r="I129" i="5" s="1"/>
  <c r="D25" i="4" s="1"/>
  <c r="V108" i="5"/>
  <c r="F24" i="4" s="1"/>
  <c r="K107" i="5"/>
  <c r="J107" i="5"/>
  <c r="S107" i="5"/>
  <c r="S108" i="5" s="1"/>
  <c r="E24" i="4" s="1"/>
  <c r="M107" i="5"/>
  <c r="L107" i="5"/>
  <c r="I107" i="5"/>
  <c r="K106" i="5"/>
  <c r="J106" i="5"/>
  <c r="S106" i="5"/>
  <c r="M106" i="5"/>
  <c r="M108" i="5" s="1"/>
  <c r="C24" i="4" s="1"/>
  <c r="L106" i="5"/>
  <c r="L108" i="5" s="1"/>
  <c r="B24" i="4" s="1"/>
  <c r="I106" i="5"/>
  <c r="I108" i="5" s="1"/>
  <c r="D24" i="4" s="1"/>
  <c r="V103" i="5"/>
  <c r="F23" i="4" s="1"/>
  <c r="K102" i="5"/>
  <c r="J102" i="5"/>
  <c r="S102" i="5"/>
  <c r="M102" i="5"/>
  <c r="L102" i="5"/>
  <c r="I102" i="5"/>
  <c r="K101" i="5"/>
  <c r="J101" i="5"/>
  <c r="S101" i="5"/>
  <c r="M101" i="5"/>
  <c r="L101" i="5"/>
  <c r="I101" i="5"/>
  <c r="K100" i="5"/>
  <c r="J100" i="5"/>
  <c r="S100" i="5"/>
  <c r="M100" i="5"/>
  <c r="L100" i="5"/>
  <c r="I100" i="5"/>
  <c r="K99" i="5"/>
  <c r="J99" i="5"/>
  <c r="S99" i="5"/>
  <c r="M99" i="5"/>
  <c r="L99" i="5"/>
  <c r="I99" i="5"/>
  <c r="K98" i="5"/>
  <c r="J98" i="5"/>
  <c r="S98" i="5"/>
  <c r="M98" i="5"/>
  <c r="L98" i="5"/>
  <c r="I98" i="5"/>
  <c r="K97" i="5"/>
  <c r="J97" i="5"/>
  <c r="S97" i="5"/>
  <c r="M97" i="5"/>
  <c r="L97" i="5"/>
  <c r="I97" i="5"/>
  <c r="K96" i="5"/>
  <c r="J96" i="5"/>
  <c r="S96" i="5"/>
  <c r="M96" i="5"/>
  <c r="L96" i="5"/>
  <c r="I96" i="5"/>
  <c r="K95" i="5"/>
  <c r="J95" i="5"/>
  <c r="S95" i="5"/>
  <c r="M95" i="5"/>
  <c r="L95" i="5"/>
  <c r="I95" i="5"/>
  <c r="K94" i="5"/>
  <c r="J94" i="5"/>
  <c r="S94" i="5"/>
  <c r="M94" i="5"/>
  <c r="L94" i="5"/>
  <c r="I94" i="5"/>
  <c r="K93" i="5"/>
  <c r="J93" i="5"/>
  <c r="S93" i="5"/>
  <c r="M93" i="5"/>
  <c r="L93" i="5"/>
  <c r="I93" i="5"/>
  <c r="K92" i="5"/>
  <c r="J92" i="5"/>
  <c r="S92" i="5"/>
  <c r="S103" i="5" s="1"/>
  <c r="E23" i="4" s="1"/>
  <c r="M92" i="5"/>
  <c r="M103" i="5" s="1"/>
  <c r="C23" i="4" s="1"/>
  <c r="L92" i="5"/>
  <c r="L103" i="5" s="1"/>
  <c r="B23" i="4" s="1"/>
  <c r="I92" i="5"/>
  <c r="I103" i="5" s="1"/>
  <c r="D23" i="4" s="1"/>
  <c r="F22" i="4"/>
  <c r="V89" i="5"/>
  <c r="K88" i="5"/>
  <c r="J88" i="5"/>
  <c r="S88" i="5"/>
  <c r="M88" i="5"/>
  <c r="L88" i="5"/>
  <c r="I88" i="5"/>
  <c r="K87" i="5"/>
  <c r="J87" i="5"/>
  <c r="S87" i="5"/>
  <c r="M87" i="5"/>
  <c r="L87" i="5"/>
  <c r="I87" i="5"/>
  <c r="K86" i="5"/>
  <c r="J86" i="5"/>
  <c r="S86" i="5"/>
  <c r="M86" i="5"/>
  <c r="H89" i="5" s="1"/>
  <c r="L86" i="5"/>
  <c r="G89" i="5" s="1"/>
  <c r="I86" i="5"/>
  <c r="K85" i="5"/>
  <c r="J85" i="5"/>
  <c r="S85" i="5"/>
  <c r="S89" i="5" s="1"/>
  <c r="E22" i="4" s="1"/>
  <c r="M85" i="5"/>
  <c r="M89" i="5" s="1"/>
  <c r="C22" i="4" s="1"/>
  <c r="L85" i="5"/>
  <c r="L89" i="5" s="1"/>
  <c r="B22" i="4" s="1"/>
  <c r="I85" i="5"/>
  <c r="I89" i="5" s="1"/>
  <c r="D22" i="4" s="1"/>
  <c r="F21" i="4"/>
  <c r="V82" i="5"/>
  <c r="V148" i="5" s="1"/>
  <c r="F29" i="4" s="1"/>
  <c r="K81" i="5"/>
  <c r="J81" i="5"/>
  <c r="S81" i="5"/>
  <c r="M81" i="5"/>
  <c r="L81" i="5"/>
  <c r="I81" i="5"/>
  <c r="K80" i="5"/>
  <c r="J80" i="5"/>
  <c r="S80" i="5"/>
  <c r="M80" i="5"/>
  <c r="L80" i="5"/>
  <c r="I80" i="5"/>
  <c r="K79" i="5"/>
  <c r="J79" i="5"/>
  <c r="S79" i="5"/>
  <c r="M79" i="5"/>
  <c r="L79" i="5"/>
  <c r="I79" i="5"/>
  <c r="K78" i="5"/>
  <c r="J78" i="5"/>
  <c r="S78" i="5"/>
  <c r="M78" i="5"/>
  <c r="L78" i="5"/>
  <c r="I78" i="5"/>
  <c r="K77" i="5"/>
  <c r="J77" i="5"/>
  <c r="S77" i="5"/>
  <c r="M77" i="5"/>
  <c r="H82" i="5" s="1"/>
  <c r="L77" i="5"/>
  <c r="I77" i="5"/>
  <c r="I82" i="5" s="1"/>
  <c r="D21" i="4" s="1"/>
  <c r="V71" i="5"/>
  <c r="F17" i="4" s="1"/>
  <c r="M71" i="5"/>
  <c r="C17" i="4" s="1"/>
  <c r="L71" i="5"/>
  <c r="B17" i="4" s="1"/>
  <c r="K70" i="5"/>
  <c r="J70" i="5"/>
  <c r="S70" i="5"/>
  <c r="S71" i="5" s="1"/>
  <c r="E17" i="4" s="1"/>
  <c r="M70" i="5"/>
  <c r="H71" i="5" s="1"/>
  <c r="L70" i="5"/>
  <c r="G71" i="5" s="1"/>
  <c r="I70" i="5"/>
  <c r="I71" i="5" s="1"/>
  <c r="D17" i="4" s="1"/>
  <c r="K66" i="5"/>
  <c r="J66" i="5"/>
  <c r="S66" i="5"/>
  <c r="M66" i="5"/>
  <c r="L66" i="5"/>
  <c r="I66" i="5"/>
  <c r="K65" i="5"/>
  <c r="J65" i="5"/>
  <c r="S65" i="5"/>
  <c r="M65" i="5"/>
  <c r="L65" i="5"/>
  <c r="I65" i="5"/>
  <c r="K64" i="5"/>
  <c r="J64" i="5"/>
  <c r="S64" i="5"/>
  <c r="M64" i="5"/>
  <c r="L64" i="5"/>
  <c r="I64" i="5"/>
  <c r="K63" i="5"/>
  <c r="J63" i="5"/>
  <c r="S63" i="5"/>
  <c r="M63" i="5"/>
  <c r="L63" i="5"/>
  <c r="I63" i="5"/>
  <c r="K62" i="5"/>
  <c r="J62" i="5"/>
  <c r="V62" i="5"/>
  <c r="S62" i="5"/>
  <c r="M62" i="5"/>
  <c r="L62" i="5"/>
  <c r="I62" i="5"/>
  <c r="K61" i="5"/>
  <c r="J61" i="5"/>
  <c r="V61" i="5"/>
  <c r="S61" i="5"/>
  <c r="M61" i="5"/>
  <c r="L61" i="5"/>
  <c r="I61" i="5"/>
  <c r="K60" i="5"/>
  <c r="J60" i="5"/>
  <c r="V60" i="5"/>
  <c r="S60" i="5"/>
  <c r="M60" i="5"/>
  <c r="L60" i="5"/>
  <c r="I60" i="5"/>
  <c r="K59" i="5"/>
  <c r="J59" i="5"/>
  <c r="S59" i="5"/>
  <c r="M59" i="5"/>
  <c r="L59" i="5"/>
  <c r="I59" i="5"/>
  <c r="K58" i="5"/>
  <c r="J58" i="5"/>
  <c r="V58" i="5"/>
  <c r="V67" i="5" s="1"/>
  <c r="F16" i="4" s="1"/>
  <c r="S58" i="5"/>
  <c r="M58" i="5"/>
  <c r="L58" i="5"/>
  <c r="I58" i="5"/>
  <c r="K57" i="5"/>
  <c r="J57" i="5"/>
  <c r="S57" i="5"/>
  <c r="M57" i="5"/>
  <c r="L57" i="5"/>
  <c r="I57" i="5"/>
  <c r="K56" i="5"/>
  <c r="J56" i="5"/>
  <c r="S56" i="5"/>
  <c r="M56" i="5"/>
  <c r="L56" i="5"/>
  <c r="I56" i="5"/>
  <c r="K55" i="5"/>
  <c r="J55" i="5"/>
  <c r="S55" i="5"/>
  <c r="S67" i="5" s="1"/>
  <c r="E16" i="4" s="1"/>
  <c r="M55" i="5"/>
  <c r="H67" i="5" s="1"/>
  <c r="L55" i="5"/>
  <c r="G67" i="5" s="1"/>
  <c r="I55" i="5"/>
  <c r="I67" i="5" s="1"/>
  <c r="D16" i="4" s="1"/>
  <c r="F15" i="4"/>
  <c r="V52" i="5"/>
  <c r="K51" i="5"/>
  <c r="J51" i="5"/>
  <c r="S51" i="5"/>
  <c r="M51" i="5"/>
  <c r="L51" i="5"/>
  <c r="I51" i="5"/>
  <c r="K50" i="5"/>
  <c r="J50" i="5"/>
  <c r="S50" i="5"/>
  <c r="M50" i="5"/>
  <c r="L50" i="5"/>
  <c r="I50" i="5"/>
  <c r="K49" i="5"/>
  <c r="J49" i="5"/>
  <c r="S49" i="5"/>
  <c r="M49" i="5"/>
  <c r="L49" i="5"/>
  <c r="I49" i="5"/>
  <c r="K48" i="5"/>
  <c r="J48" i="5"/>
  <c r="S48" i="5"/>
  <c r="M48" i="5"/>
  <c r="L48" i="5"/>
  <c r="I48" i="5"/>
  <c r="K47" i="5"/>
  <c r="J47" i="5"/>
  <c r="S47" i="5"/>
  <c r="M47" i="5"/>
  <c r="L47" i="5"/>
  <c r="I47" i="5"/>
  <c r="K46" i="5"/>
  <c r="J46" i="5"/>
  <c r="S46" i="5"/>
  <c r="M46" i="5"/>
  <c r="L46" i="5"/>
  <c r="I46" i="5"/>
  <c r="K45" i="5"/>
  <c r="J45" i="5"/>
  <c r="S45" i="5"/>
  <c r="M45" i="5"/>
  <c r="L45" i="5"/>
  <c r="I45" i="5"/>
  <c r="K44" i="5"/>
  <c r="J44" i="5"/>
  <c r="S44" i="5"/>
  <c r="M44" i="5"/>
  <c r="L44" i="5"/>
  <c r="I44" i="5"/>
  <c r="K43" i="5"/>
  <c r="J43" i="5"/>
  <c r="S43" i="5"/>
  <c r="M43" i="5"/>
  <c r="L43" i="5"/>
  <c r="I43" i="5"/>
  <c r="K42" i="5"/>
  <c r="J42" i="5"/>
  <c r="S42" i="5"/>
  <c r="S52" i="5" s="1"/>
  <c r="E15" i="4" s="1"/>
  <c r="M42" i="5"/>
  <c r="H52" i="5" s="1"/>
  <c r="L42" i="5"/>
  <c r="G52" i="5" s="1"/>
  <c r="I42" i="5"/>
  <c r="I52" i="5" s="1"/>
  <c r="D15" i="4" s="1"/>
  <c r="F14" i="4"/>
  <c r="V39" i="5"/>
  <c r="K38" i="5"/>
  <c r="J38" i="5"/>
  <c r="S38" i="5"/>
  <c r="M38" i="5"/>
  <c r="L38" i="5"/>
  <c r="I38" i="5"/>
  <c r="K37" i="5"/>
  <c r="J37" i="5"/>
  <c r="S37" i="5"/>
  <c r="M37" i="5"/>
  <c r="L37" i="5"/>
  <c r="I37" i="5"/>
  <c r="K36" i="5"/>
  <c r="J36" i="5"/>
  <c r="S36" i="5"/>
  <c r="M36" i="5"/>
  <c r="L36" i="5"/>
  <c r="G39" i="5" s="1"/>
  <c r="I36" i="5"/>
  <c r="K35" i="5"/>
  <c r="J35" i="5"/>
  <c r="S35" i="5"/>
  <c r="S39" i="5" s="1"/>
  <c r="E14" i="4" s="1"/>
  <c r="M35" i="5"/>
  <c r="H39" i="5" s="1"/>
  <c r="L35" i="5"/>
  <c r="L39" i="5" s="1"/>
  <c r="B14" i="4" s="1"/>
  <c r="I35" i="5"/>
  <c r="I39" i="5" s="1"/>
  <c r="D14" i="4" s="1"/>
  <c r="F13" i="4"/>
  <c r="V32" i="5"/>
  <c r="K31" i="5"/>
  <c r="J31" i="5"/>
  <c r="S31" i="5"/>
  <c r="M31" i="5"/>
  <c r="L31" i="5"/>
  <c r="I31" i="5"/>
  <c r="K30" i="5"/>
  <c r="J30" i="5"/>
  <c r="S30" i="5"/>
  <c r="M30" i="5"/>
  <c r="L30" i="5"/>
  <c r="I30" i="5"/>
  <c r="K29" i="5"/>
  <c r="J29" i="5"/>
  <c r="S29" i="5"/>
  <c r="S32" i="5" s="1"/>
  <c r="E13" i="4" s="1"/>
  <c r="M29" i="5"/>
  <c r="H32" i="5" s="1"/>
  <c r="L29" i="5"/>
  <c r="G32" i="5" s="1"/>
  <c r="I29" i="5"/>
  <c r="I32" i="5" s="1"/>
  <c r="D13" i="4" s="1"/>
  <c r="V26" i="5"/>
  <c r="F12" i="4" s="1"/>
  <c r="K25" i="5"/>
  <c r="J25" i="5"/>
  <c r="S25" i="5"/>
  <c r="M25" i="5"/>
  <c r="L25" i="5"/>
  <c r="I25" i="5"/>
  <c r="K24" i="5"/>
  <c r="J24" i="5"/>
  <c r="S24" i="5"/>
  <c r="M24" i="5"/>
  <c r="L24" i="5"/>
  <c r="I24" i="5"/>
  <c r="K23" i="5"/>
  <c r="J23" i="5"/>
  <c r="S23" i="5"/>
  <c r="M23" i="5"/>
  <c r="L23" i="5"/>
  <c r="I23" i="5"/>
  <c r="K22" i="5"/>
  <c r="J22" i="5"/>
  <c r="S22" i="5"/>
  <c r="M22" i="5"/>
  <c r="L22" i="5"/>
  <c r="I22" i="5"/>
  <c r="K21" i="5"/>
  <c r="J21" i="5"/>
  <c r="S21" i="5"/>
  <c r="M21" i="5"/>
  <c r="L21" i="5"/>
  <c r="I21" i="5"/>
  <c r="K20" i="5"/>
  <c r="J20" i="5"/>
  <c r="S20" i="5"/>
  <c r="M20" i="5"/>
  <c r="L20" i="5"/>
  <c r="I20" i="5"/>
  <c r="K19" i="5"/>
  <c r="J19" i="5"/>
  <c r="S19" i="5"/>
  <c r="S26" i="5" s="1"/>
  <c r="E12" i="4" s="1"/>
  <c r="M19" i="5"/>
  <c r="M26" i="5" s="1"/>
  <c r="C12" i="4" s="1"/>
  <c r="L19" i="5"/>
  <c r="L26" i="5" s="1"/>
  <c r="B12" i="4" s="1"/>
  <c r="I19" i="5"/>
  <c r="I26" i="5" s="1"/>
  <c r="D12" i="4" s="1"/>
  <c r="F11" i="4"/>
  <c r="V16" i="5"/>
  <c r="V73" i="5" s="1"/>
  <c r="F18" i="4" s="1"/>
  <c r="K15" i="5"/>
  <c r="J15" i="5"/>
  <c r="S15" i="5"/>
  <c r="M15" i="5"/>
  <c r="L15" i="5"/>
  <c r="I15" i="5"/>
  <c r="K14" i="5"/>
  <c r="J14" i="5"/>
  <c r="S14" i="5"/>
  <c r="M14" i="5"/>
  <c r="L14" i="5"/>
  <c r="I14" i="5"/>
  <c r="K13" i="5"/>
  <c r="J13" i="5"/>
  <c r="S13" i="5"/>
  <c r="M13" i="5"/>
  <c r="L13" i="5"/>
  <c r="I13" i="5"/>
  <c r="K12" i="5"/>
  <c r="J12" i="5"/>
  <c r="S12" i="5"/>
  <c r="M12" i="5"/>
  <c r="L12" i="5"/>
  <c r="I12" i="5"/>
  <c r="K11" i="5"/>
  <c r="K149" i="5" s="1"/>
  <c r="J11" i="5"/>
  <c r="S11" i="5"/>
  <c r="M11" i="5"/>
  <c r="L11" i="5"/>
  <c r="I11" i="5"/>
  <c r="I16" i="5" s="1"/>
  <c r="D11" i="4" s="1"/>
  <c r="J20" i="3"/>
  <c r="G9" i="1" l="1"/>
  <c r="B10" i="1"/>
  <c r="G26" i="5"/>
  <c r="L32" i="5"/>
  <c r="B13" i="4" s="1"/>
  <c r="L52" i="5"/>
  <c r="B15" i="4" s="1"/>
  <c r="L67" i="5"/>
  <c r="B16" i="4" s="1"/>
  <c r="L82" i="5"/>
  <c r="B21" i="4" s="1"/>
  <c r="G103" i="5"/>
  <c r="G108" i="5"/>
  <c r="M129" i="5"/>
  <c r="C25" i="4" s="1"/>
  <c r="V149" i="5"/>
  <c r="F31" i="4" s="1"/>
  <c r="L16" i="5"/>
  <c r="B11" i="4" s="1"/>
  <c r="M16" i="5"/>
  <c r="C11" i="4" s="1"/>
  <c r="S16" i="5"/>
  <c r="E11" i="4" s="1"/>
  <c r="H26" i="5"/>
  <c r="M32" i="5"/>
  <c r="C13" i="4" s="1"/>
  <c r="M39" i="5"/>
  <c r="C14" i="4" s="1"/>
  <c r="M52" i="5"/>
  <c r="C15" i="4" s="1"/>
  <c r="M67" i="5"/>
  <c r="C16" i="4" s="1"/>
  <c r="I73" i="5"/>
  <c r="D18" i="4" s="1"/>
  <c r="F16" i="3" s="1"/>
  <c r="M82" i="5"/>
  <c r="C21" i="4" s="1"/>
  <c r="S82" i="5"/>
  <c r="E21" i="4" s="1"/>
  <c r="H103" i="5"/>
  <c r="H108" i="5"/>
  <c r="G129" i="5"/>
  <c r="G136" i="5"/>
  <c r="G141" i="5"/>
  <c r="L146" i="5"/>
  <c r="B28" i="4" s="1"/>
  <c r="L148" i="5"/>
  <c r="B29" i="4" s="1"/>
  <c r="G16" i="5"/>
  <c r="G82" i="5"/>
  <c r="I148" i="5"/>
  <c r="D29" i="4" s="1"/>
  <c r="F17" i="3" s="1"/>
  <c r="J22" i="3" s="1"/>
  <c r="M148" i="5"/>
  <c r="C29" i="4" s="1"/>
  <c r="E17" i="3" s="1"/>
  <c r="H16" i="5"/>
  <c r="S73" i="5"/>
  <c r="E18" i="4" s="1"/>
  <c r="D17" i="3"/>
  <c r="G10" i="1" l="1"/>
  <c r="I30" i="2"/>
  <c r="J30" i="2" s="1"/>
  <c r="J31" i="2" s="1"/>
  <c r="G11" i="1"/>
  <c r="H149" i="5"/>
  <c r="I149" i="5"/>
  <c r="D31" i="4" s="1"/>
  <c r="G73" i="5"/>
  <c r="M73" i="5"/>
  <c r="C18" i="4" s="1"/>
  <c r="E16" i="3" s="1"/>
  <c r="H148" i="5"/>
  <c r="S148" i="5"/>
  <c r="E29" i="4" s="1"/>
  <c r="L73" i="5"/>
  <c r="B18" i="4" s="1"/>
  <c r="D16" i="3" s="1"/>
  <c r="S149" i="5"/>
  <c r="E31" i="4" s="1"/>
  <c r="L149" i="5"/>
  <c r="B31" i="4" s="1"/>
  <c r="G148" i="5"/>
  <c r="H73" i="5"/>
  <c r="F24" i="3"/>
  <c r="J24" i="3"/>
  <c r="F22" i="3"/>
  <c r="J23" i="3"/>
  <c r="F20" i="3"/>
  <c r="F23" i="3"/>
  <c r="G149" i="5" l="1"/>
  <c r="M149" i="5"/>
  <c r="C31" i="4" s="1"/>
  <c r="J26" i="3"/>
  <c r="J28" i="3" s="1"/>
  <c r="I29" i="3" l="1"/>
  <c r="J29" i="3" s="1"/>
  <c r="J31" i="3" s="1"/>
</calcChain>
</file>

<file path=xl/sharedStrings.xml><?xml version="1.0" encoding="utf-8"?>
<sst xmlns="http://schemas.openxmlformats.org/spreadsheetml/2006/main" count="585" uniqueCount="318">
  <si>
    <t>Rekapitulácia rozpočtu</t>
  </si>
  <si>
    <t>Stavba ZŠ Mirkovce 16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</si>
  <si>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</si>
  <si>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</si>
  <si>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</si>
  <si>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</si>
  <si>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</si>
  <si>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 %</t>
  </si>
  <si>
    <t>HZS</t>
  </si>
  <si>
    <t>Kompl.čin.</t>
  </si>
  <si>
    <t>Ost. náklady</t>
  </si>
  <si>
    <t>Cena</t>
  </si>
  <si>
    <t>Prístavba spojovacej chodby</t>
  </si>
  <si>
    <t>Krycí list rozpočtu</t>
  </si>
  <si>
    <t xml:space="preserve">Miesto:  </t>
  </si>
  <si>
    <t>Objekt Prístavba spojovacej chodby</t>
  </si>
  <si>
    <t xml:space="preserve">Ks: </t>
  </si>
  <si>
    <t xml:space="preserve">Zákazka: </t>
  </si>
  <si>
    <t>Spracoval: Ing. Peter Sütö - suto.sk</t>
  </si>
  <si>
    <t xml:space="preserve">Dňa </t>
  </si>
  <si>
    <t>30. 4. 2020</t>
  </si>
  <si>
    <t>Odberateľ: Obec Mirkovce</t>
  </si>
  <si>
    <t xml:space="preserve">Projektant: </t>
  </si>
  <si>
    <t xml:space="preserve">Dodávateľ:  </t>
  </si>
  <si>
    <t>IČO: 00327484</t>
  </si>
  <si>
    <t>DIČ: 2021225613</t>
  </si>
  <si>
    <t xml:space="preserve">IČO: </t>
  </si>
  <si>
    <t xml:space="preserve">DIČ: </t>
  </si>
  <si>
    <t xml:space="preserve">A </t>
  </si>
  <si>
    <t xml:space="preserve">HSV </t>
  </si>
  <si>
    <t xml:space="preserve">PSV </t>
  </si>
  <si>
    <t xml:space="preserve">MONT </t>
  </si>
  <si>
    <t xml:space="preserve">VRN </t>
  </si>
  <si>
    <t>Spolu</t>
  </si>
  <si>
    <t xml:space="preserve">B </t>
  </si>
  <si>
    <t>Ďalšie náklady</t>
  </si>
  <si>
    <t>Ostatné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</si>
  <si>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</si>
  <si>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</si>
  <si>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</si>
  <si>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</si>
  <si>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</si>
  <si>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</si>
  <si>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</si>
  <si>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>Spolu v EUR</t>
  </si>
  <si>
    <t xml:space="preserve">F </t>
  </si>
  <si>
    <t xml:space="preserve">C </t>
  </si>
  <si>
    <t>VRN</t>
  </si>
  <si>
    <t>Zariadenie staveniska</t>
  </si>
  <si>
    <t>Sťažené výrobné podmienky</t>
  </si>
  <si>
    <t>Prevádzkové vplyvy</t>
  </si>
  <si>
    <t>0% z [H+P+M]</t>
  </si>
  <si>
    <t>0% z [H+P]</t>
  </si>
  <si>
    <t xml:space="preserve">D </t>
  </si>
  <si>
    <t>Sťažené podmienky dopravy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</si>
  <si>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</si>
  <si>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</si>
  <si>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</si>
  <si>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</si>
  <si>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</si>
  <si>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</si>
  <si>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</si>
  <si>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</si>
  <si>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</si>
  <si>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</si>
  <si>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</si>
  <si>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30. 4. 2020</t>
  </si>
  <si>
    <t>Prehľad rozpočtových nákladov</t>
  </si>
  <si>
    <t>Práce HSV</t>
  </si>
  <si>
    <t>ZEMNÉ PRÁCE</t>
  </si>
  <si>
    <t>ZÁKLADY</t>
  </si>
  <si>
    <t>ZVISLÉ KONŠTRUKCIE</t>
  </si>
  <si>
    <t>VODOROVNÉ KONŠTRUKCIE</t>
  </si>
  <si>
    <t>POVRCHOVÉ ÚPRAVY</t>
  </si>
  <si>
    <t>OSTATNÉ PRÁCE</t>
  </si>
  <si>
    <t>PRESUNY HMÔT</t>
  </si>
  <si>
    <t>Práce PSV</t>
  </si>
  <si>
    <t>IZOLÁCIE PROTI VODE A VLHKOSTI</t>
  </si>
  <si>
    <t>IZOLÁCIE TEPELNÉ BEŽNÝCH STAVEBNÝCH KONŠTRUKCIÍ</t>
  </si>
  <si>
    <t>KONŠTRUKCIE TESÁRSKE</t>
  </si>
  <si>
    <t>DREVOSTAVBY</t>
  </si>
  <si>
    <t>KONŠTRUKCIE KLAMPIARSKE</t>
  </si>
  <si>
    <t>PODLAHY A DLAŽBY KERAMICKÉ</t>
  </si>
  <si>
    <t>NÁTERY</t>
  </si>
  <si>
    <t>MAĽBY</t>
  </si>
  <si>
    <t>Celkom v EUR</t>
  </si>
  <si>
    <t>Por.č.</t>
  </si>
  <si>
    <t>Cenník</t>
  </si>
  <si>
    <t>Kód položky</t>
  </si>
  <si>
    <t>Názov</t>
  </si>
  <si>
    <t>Mj</t>
  </si>
  <si>
    <t>Množstvo</t>
  </si>
  <si>
    <t>Cena celkom</t>
  </si>
  <si>
    <t>Hmotnosť/Mj</t>
  </si>
  <si>
    <t>Hmotnosť</t>
  </si>
  <si>
    <t>Suť</t>
  </si>
  <si>
    <t xml:space="preserve">Spracoval: </t>
  </si>
  <si>
    <t>Ing. Peter Sütö - suto.sk</t>
  </si>
  <si>
    <t xml:space="preserve">Dátum: </t>
  </si>
  <si>
    <t xml:space="preserve">  1/A 1</t>
  </si>
  <si>
    <t xml:space="preserve"> 122201101</t>
  </si>
  <si>
    <t>Odkopávka a prekopávka nezapažená v hornine 3, do 100 m3</t>
  </si>
  <si>
    <t>m3</t>
  </si>
  <si>
    <t xml:space="preserve"> 132201101</t>
  </si>
  <si>
    <t>Výkop ryhy do šírky 600 mm v horn.3 do 100 m3</t>
  </si>
  <si>
    <t xml:space="preserve"> 162301102</t>
  </si>
  <si>
    <t>Vodorovné premiestnenie výkopku po spevnenej ceste, horniny tr.1-4, do 1000 m</t>
  </si>
  <si>
    <t xml:space="preserve"> 171201201</t>
  </si>
  <si>
    <t>Uloženie sypaniny na skládky do 100 m3</t>
  </si>
  <si>
    <t xml:space="preserve"> 174101001</t>
  </si>
  <si>
    <t>Zásyp sypaninou so zhutnením jám, šachiet, rýh, zárezov alebo okolo objektov do 100 m3</t>
  </si>
  <si>
    <t xml:space="preserve"> 11/A 1</t>
  </si>
  <si>
    <t xml:space="preserve"> 273321301</t>
  </si>
  <si>
    <t>Betón železový základových dosiek triedy C16/20 bez výstuže</t>
  </si>
  <si>
    <t xml:space="preserve"> 273351217</t>
  </si>
  <si>
    <t>Debnenie základových dosiek, zhotovenie-tradičné</t>
  </si>
  <si>
    <t>m2</t>
  </si>
  <si>
    <t xml:space="preserve"> 273351218</t>
  </si>
  <si>
    <t>Debnenie základových dosiek, odstránenie-tradičné</t>
  </si>
  <si>
    <t xml:space="preserve"> 273362122</t>
  </si>
  <si>
    <t>Výstuž základových dosiek zo sietí typu KARI, priemer drôtu 5/5 mm, veľkosť oka 150 x 150 mm</t>
  </si>
  <si>
    <t xml:space="preserve"> 274271310</t>
  </si>
  <si>
    <t>Premac Murivo základových pásov z betónových tvárnic 300x500x250 mm a s betónovou výplňou</t>
  </si>
  <si>
    <t xml:space="preserve"> 274313341</t>
  </si>
  <si>
    <t>Betón základových pásov prostý triedy C16/20</t>
  </si>
  <si>
    <t xml:space="preserve"> 274361841</t>
  </si>
  <si>
    <t xml:space="preserve">Premac Výstuž z ocele 10 505 pre murivo základových pásov z betónových tvárnic a s betónovou výplňou </t>
  </si>
  <si>
    <t>t</t>
  </si>
  <si>
    <t xml:space="preserve"> 311275533</t>
  </si>
  <si>
    <t>Murivo nosné z tvárnic PORFIX hladké hr. 300 NSM 500x250x250</t>
  </si>
  <si>
    <t xml:space="preserve"> 317351107</t>
  </si>
  <si>
    <t>Debnenie prekladov s podpernou konštrukciou do 4m, zhotovenie</t>
  </si>
  <si>
    <t xml:space="preserve"> 317351108</t>
  </si>
  <si>
    <t>Debnenie prekladov s podpernou konštrukciou do 4m, odstránenie</t>
  </si>
  <si>
    <t xml:space="preserve"> 417321313</t>
  </si>
  <si>
    <t>Betón stužujúcich pásov a vencov železový tr. C 16/20</t>
  </si>
  <si>
    <t xml:space="preserve"> 417351115</t>
  </si>
  <si>
    <t>Debnenie bočníc stužujúcich pásov a vencov vrátane vzpier zhotovenie</t>
  </si>
  <si>
    <t xml:space="preserve"> 417351116</t>
  </si>
  <si>
    <t>Debnenie bočníc stužujúcich pásov a vencov vrátane vzpier odstránenie</t>
  </si>
  <si>
    <t xml:space="preserve"> 417361821</t>
  </si>
  <si>
    <t>Výstuž stužujúcich pásov a vencov z ocele triedy 10 505 /B500A/</t>
  </si>
  <si>
    <t xml:space="preserve"> 612467186</t>
  </si>
  <si>
    <t>Vnutorná omietka stien CEMIX  jednovrstvová pre všetky stavebné materiály, bez dodatočnej povrchovej úpravy miešaná strojne, nanášaná ručne, hr. 10 mm, ozn 073b</t>
  </si>
  <si>
    <t xml:space="preserve"> 612481119</t>
  </si>
  <si>
    <t>Potiahnutie vnútorných stien, sklotextílnou mriežkou</t>
  </si>
  <si>
    <t xml:space="preserve"> 615981132_1</t>
  </si>
  <si>
    <t>Vloženie tepelnej izolacie z XPS hrúbky 50 mm do debnenia</t>
  </si>
  <si>
    <t xml:space="preserve"> 622467631</t>
  </si>
  <si>
    <t>Vonkajšia omietka stien CEMIX, pastovitá mozaiková ozn. M, bal. 25 kg, hr. 1,6 mm</t>
  </si>
  <si>
    <t xml:space="preserve"> 622467658</t>
  </si>
  <si>
    <t>CAPAROL Vonkajšia omietka stien Capatect SI Reibputz tenkovrstvová ryhovaná, hrúbka 2 mm</t>
  </si>
  <si>
    <t xml:space="preserve"> 625257200</t>
  </si>
  <si>
    <t>Kontaktný zatepľovací systém Capatect Basic - Line CAPAROL hr. 50 mm  bez povrchovej úpravy</t>
  </si>
  <si>
    <t xml:space="preserve"> 625257310</t>
  </si>
  <si>
    <t>Kontaktný zatepľovací systém ostenia Capatect Basic - Line CAPAROL hr. 20 mm  bez povrchovej úpravy</t>
  </si>
  <si>
    <t xml:space="preserve"> 632450409</t>
  </si>
  <si>
    <t xml:space="preserve">Cementový poter CEMIX, na zhotovenie združených a plávajúcich poterov, Cementový poter 20 MPa, ozn. 010, hr. 50 mm </t>
  </si>
  <si>
    <t xml:space="preserve"> 14/C 1</t>
  </si>
  <si>
    <t xml:space="preserve"> 642944121</t>
  </si>
  <si>
    <t>Osadenie oceľ.dverných zárubní lisov.alebo z uhol.s vybet.prahu, dodatočne,s plochou do 2,5 m2</t>
  </si>
  <si>
    <t>kus</t>
  </si>
  <si>
    <t>S/S50</t>
  </si>
  <si>
    <t xml:space="preserve"> 5533198700</t>
  </si>
  <si>
    <t>Zárubňa oceľová CGU 90x197x16cm P</t>
  </si>
  <si>
    <t xml:space="preserve">  3/A 1</t>
  </si>
  <si>
    <t xml:space="preserve"> 941955001</t>
  </si>
  <si>
    <t>Lešenie ľahké pracovné pomocné, s výškou lešeňovej podlahy do 1,20 m</t>
  </si>
  <si>
    <t xml:space="preserve"> 95399618110</t>
  </si>
  <si>
    <t>Rohový PVC profil so sklovláknitou armovacou tkaninou 100x100 mm</t>
  </si>
  <si>
    <t>M</t>
  </si>
  <si>
    <t xml:space="preserve"> 95399619110</t>
  </si>
  <si>
    <t>Výstužna vrstva vytvorená pomocou armovacej tkaniny a strierkovej hmoty</t>
  </si>
  <si>
    <t>M2</t>
  </si>
  <si>
    <t xml:space="preserve"> 13/B 1</t>
  </si>
  <si>
    <t xml:space="preserve"> 967031132</t>
  </si>
  <si>
    <t>Prikresanie rovných ostení, bez odstupu, po hrubomvybúraní otvorov, v murive tehl. na maltu,  -0,05700t</t>
  </si>
  <si>
    <t xml:space="preserve"> 968061112</t>
  </si>
  <si>
    <t>Vyvesenie alebo zavesenie dreveného okenného krídla do 1, 5 m2</t>
  </si>
  <si>
    <t xml:space="preserve"> 968062355</t>
  </si>
  <si>
    <t>Vybúranie drevených rámov okien dvojitých alebo zdvojených, plochy do 2 m2,  -0,06300t</t>
  </si>
  <si>
    <t xml:space="preserve"> 971033561</t>
  </si>
  <si>
    <t>Vybúranie otvorov v murive tehl. plochy do 1 m2 hr.do 600 mm,  -1,87500t</t>
  </si>
  <si>
    <t xml:space="preserve"> 973031824</t>
  </si>
  <si>
    <t>Vysekanie káps v murive z tehál pre zaviazanie múrov hrúbky do 300 mm</t>
  </si>
  <si>
    <t>m</t>
  </si>
  <si>
    <t xml:space="preserve"> 979081111</t>
  </si>
  <si>
    <t>Odvoz sutiny a vybúraných hmôt na skládku do 1 km</t>
  </si>
  <si>
    <t xml:space="preserve"> 979081121</t>
  </si>
  <si>
    <t>Odvoz sutiny a vybúraných hmôt na skládku za každý ďalší 1 km</t>
  </si>
  <si>
    <t xml:space="preserve"> 979082111</t>
  </si>
  <si>
    <t>Vnútrostavenisková doprava sutiny a vybúraných hmôt do 10 m</t>
  </si>
  <si>
    <t xml:space="preserve"> 979089602</t>
  </si>
  <si>
    <t>Poplatok za skládku odpadov zo stavieb a demolácií z kategórie "O" - ostatné"</t>
  </si>
  <si>
    <t xml:space="preserve"> 998011001</t>
  </si>
  <si>
    <t>Presun hmôt pre budovy JKSO 801, 803,812,zvislá konštr.z tehál,tvárnic,z kovu výšky do 6 m</t>
  </si>
  <si>
    <t>711/A 1</t>
  </si>
  <si>
    <t xml:space="preserve"> 711111001</t>
  </si>
  <si>
    <t>Izolácia proti zemnej vlhkosti vodorovná penetračným náterom za studena</t>
  </si>
  <si>
    <t xml:space="preserve"> 711141559</t>
  </si>
  <si>
    <t>Izolácia proti zemnej vlhkosti a tlakovej vode vodorovná NAIP pritavením</t>
  </si>
  <si>
    <t xml:space="preserve"> 998711101</t>
  </si>
  <si>
    <t>Presun hmôt pre izoláciu proti vode v objektoch výšky do 6 m</t>
  </si>
  <si>
    <t>S/S10</t>
  </si>
  <si>
    <t xml:space="preserve"> 1116315600</t>
  </si>
  <si>
    <t>Lak asfaltový ALP-S-PENETRAL S v sudoch</t>
  </si>
  <si>
    <t>S/S90</t>
  </si>
  <si>
    <t xml:space="preserve"> 628171010402</t>
  </si>
  <si>
    <t xml:space="preserve">DEHTOCHEMA Klasický asfaltovaný pás BITUBITAGIT PE V60S35 (10m), 1x10 m na báze oxidovaného asfaltu </t>
  </si>
  <si>
    <t xml:space="preserve">M2    </t>
  </si>
  <si>
    <t>713/A 1</t>
  </si>
  <si>
    <t xml:space="preserve"> 713120001</t>
  </si>
  <si>
    <t>Zakrytie tepelnej podlahovej izolácie fóliou</t>
  </si>
  <si>
    <t xml:space="preserve"> 713122110</t>
  </si>
  <si>
    <t>Montáž jednovrstvovej tepelnej izolácie podlahy tepelnoizolačnými doskami</t>
  </si>
  <si>
    <t>713/A 5</t>
  </si>
  <si>
    <t xml:space="preserve"> 998713101</t>
  </si>
  <si>
    <t>Presun hmôt pre izolácie tepelné v objektoch výšky do 6 m</t>
  </si>
  <si>
    <t>S/S20</t>
  </si>
  <si>
    <t xml:space="preserve"> 283034010508</t>
  </si>
  <si>
    <t>POLYFORM Polystyrén EPS 100 S, stabil, hrúbka 80 mm</t>
  </si>
  <si>
    <t>762/A 1</t>
  </si>
  <si>
    <t xml:space="preserve"> 762311103</t>
  </si>
  <si>
    <t>Montáž kotevných želiez, príložiek, pätiek, ťahadiel, s pripojením k drevenej konštrukcii</t>
  </si>
  <si>
    <t xml:space="preserve"> 762332120</t>
  </si>
  <si>
    <t>Montáž viazaných konštrukcií krovov striech z reziva priemernej plochy 120-224 cm2</t>
  </si>
  <si>
    <t xml:space="preserve"> 762332130</t>
  </si>
  <si>
    <t>Montáž viazaných konštrukcií krovov striech z reziva priemernej plochy 224-288 cm2</t>
  </si>
  <si>
    <t xml:space="preserve"> 762342203</t>
  </si>
  <si>
    <t>Montáž debnenia a latovania štítových odkvapových ríms pri vzdialenosti lát 220-360 mm</t>
  </si>
  <si>
    <t xml:space="preserve"> 762342210</t>
  </si>
  <si>
    <t>Montáž debnenia a latovania štítových odkvapových ríms - kontralaty rozpon 80-120 cm</t>
  </si>
  <si>
    <t xml:space="preserve"> 762395000</t>
  </si>
  <si>
    <t>Spojovacie a ochranné prostriedky  pre viazané konštrukcie krovov, debnenie a laťovanie, nadstrešné konštr., spádové kliny - svorky, dosky, klince, pásová oceľ, vruty, impregnácia</t>
  </si>
  <si>
    <t xml:space="preserve"> 762841210</t>
  </si>
  <si>
    <t>Montáž podbíjania stropov a striech rovných z hobľovaných dosiek na zraz, včítane olištovania škár</t>
  </si>
  <si>
    <t xml:space="preserve"> 998762102</t>
  </si>
  <si>
    <t>Presun hmôt pre konštrukcie tesárske v objektoch výšky do 12 m</t>
  </si>
  <si>
    <t>S/S80</t>
  </si>
  <si>
    <t xml:space="preserve"> 6051010200</t>
  </si>
  <si>
    <t>Drevo ihličnaté neopracované dosky a fošne neomietané smrek akosť I hr.13-15mm x š.60-130mm</t>
  </si>
  <si>
    <t xml:space="preserve"> 6051591000</t>
  </si>
  <si>
    <t>Smrekovec hranol akosť I</t>
  </si>
  <si>
    <t xml:space="preserve"> 6119200057</t>
  </si>
  <si>
    <t>Tatranský profil červený smrek 17 mm  hrúbka x 110 mm  šírka  I. trieda</t>
  </si>
  <si>
    <t>763/A 2</t>
  </si>
  <si>
    <t xml:space="preserve"> 763161411</t>
  </si>
  <si>
    <t>SDK podkrovie s izoláciou hr. 200 mm a parozábranou KNAUF kca z profilov CD 2vrstvová dosky GKB hr. 12,5 mm</t>
  </si>
  <si>
    <t xml:space="preserve"> 998763301</t>
  </si>
  <si>
    <t>Presun hmôt pre sádrokartónové konštrukcie v objektoch výšky do 7 m</t>
  </si>
  <si>
    <t>764/A 6</t>
  </si>
  <si>
    <t xml:space="preserve"> 764173111</t>
  </si>
  <si>
    <t>Strešná krytina MASLEN ŠKRIDPLECH - matný polyester 35µ, sklonu do 30°</t>
  </si>
  <si>
    <t xml:space="preserve"> 764173401</t>
  </si>
  <si>
    <t xml:space="preserve">Doplnky strešnej krytiny MASLEN ŠKRIDPLECH, GAPA, UNIDACH, TOPDACH - bočné lemovanie na alebo pod krytinu 2m r.š.310mm - lesklý polyester 25µ, sklonu do 30° </t>
  </si>
  <si>
    <t xml:space="preserve"> 764173431</t>
  </si>
  <si>
    <t xml:space="preserve">Doplnky strešnej krytiny MASLEN ŠKRIDPLECH, GAPA, UNIDACH, TOPDACH - odkvapové lemovanie 2m r.š.250mm - lesklý polyester 25µ, sklonu do 30° </t>
  </si>
  <si>
    <t xml:space="preserve"> 764173671</t>
  </si>
  <si>
    <t>Doplnky strešnej krytiny MASLEN ŠKRIDPLECH, GAPA - prechod rôznych krytín 2m r.š.310mm - matný polyester 35µ, sklonu do 30°</t>
  </si>
  <si>
    <t xml:space="preserve"> 764751212</t>
  </si>
  <si>
    <t>Odkvapový systém MASLEN - odpadná rúra zvodová kruhová rovná DN 100 mm</t>
  </si>
  <si>
    <t xml:space="preserve"> 764751232</t>
  </si>
  <si>
    <t>Odkvapový systém MASLEN - koleno zvodovej rúry DN 100 mm / 60°</t>
  </si>
  <si>
    <t xml:space="preserve"> 764751242</t>
  </si>
  <si>
    <t>Odkvapový systém MASLEN - výtokové koleno zvodovej rúry DN 100 mm / 60°</t>
  </si>
  <si>
    <t xml:space="preserve"> 764761332</t>
  </si>
  <si>
    <t>Odkvapový systém MASLEN - žľab pododkvapový polkruhový s hákmi veľkosť 150 mm</t>
  </si>
  <si>
    <t xml:space="preserve"> 764761372</t>
  </si>
  <si>
    <t>Odkvapový systém MASLEN - žľabové čelo polkruhové veľkosť 150 mm</t>
  </si>
  <si>
    <t xml:space="preserve"> 764761432</t>
  </si>
  <si>
    <t>Odkvapový systém MASLEN - žľabový kotlík k polkruhovým žľabom veľkosť 150/100 mm</t>
  </si>
  <si>
    <t xml:space="preserve"> 764900001</t>
  </si>
  <si>
    <t>Paropriepustná fólia pod strešnú krytinu MASLEN, kontaktná - 120g/m2</t>
  </si>
  <si>
    <t>764/A 7</t>
  </si>
  <si>
    <t xml:space="preserve"> 998764101</t>
  </si>
  <si>
    <t>Presun hmôt pre konštrukcie klampiarske v objektoch výšky do 6 m</t>
  </si>
  <si>
    <t>764/B 1</t>
  </si>
  <si>
    <t xml:space="preserve"> 764351810</t>
  </si>
  <si>
    <t>Demontáž žľabov pododkvap. štvorhranných rovných, oblúkových, do 30st. rš 250 a 330 mm,  -0,00347t</t>
  </si>
  <si>
    <t xml:space="preserve"> 764351836</t>
  </si>
  <si>
    <t>Demontáž háka so sklonom žľabu do 30st.,  -0,00009t</t>
  </si>
  <si>
    <t xml:space="preserve"> 764351851</t>
  </si>
  <si>
    <t>Príplatok k cene za sklon od 30° do 45° pri demontáži kónického žľabového kotlíka</t>
  </si>
  <si>
    <t xml:space="preserve"> 764453842</t>
  </si>
  <si>
    <t>Demontáž odpadového kolena horného dvojitého 75 mm 100 mm,  -0,00210t</t>
  </si>
  <si>
    <t xml:space="preserve"> 764454801</t>
  </si>
  <si>
    <t>Demontáž odpadových rúr kruhových, s priemerom 75 a 100 mm,  -0,00226t</t>
  </si>
  <si>
    <t xml:space="preserve"> 764456852</t>
  </si>
  <si>
    <t>Demontáž odpadového kolena výtokového kruhového, s priemerom 75 a 100 mm,  -0,00069t</t>
  </si>
  <si>
    <t>771/A 1</t>
  </si>
  <si>
    <t xml:space="preserve"> 771445121</t>
  </si>
  <si>
    <t>Montáž sokla rovného výšky 10 cm z keramických obkladačiek hutných 20 x 10 cm do tmelu</t>
  </si>
  <si>
    <t xml:space="preserve"> 771575109</t>
  </si>
  <si>
    <t>Montáž podláh z dlaždíc keram. ukladanie do tmelu bez povrchovej úpravy alebo glaz. hladkých 300x300mm</t>
  </si>
  <si>
    <t xml:space="preserve"> 998771101</t>
  </si>
  <si>
    <t>Presun hmôt pre podlahy z dlaždíc v objektoch výšky do 6m</t>
  </si>
  <si>
    <t>S/S70</t>
  </si>
  <si>
    <t xml:space="preserve"> 5976398000</t>
  </si>
  <si>
    <t xml:space="preserve">Dlaždice keramické </t>
  </si>
  <si>
    <t>783/A 1</t>
  </si>
  <si>
    <t xml:space="preserve"> 783225100</t>
  </si>
  <si>
    <t>Nátery kov.stav.doplnk.konštr. syntetické farby šedej na vzduchu schnúce dvojnás. 1x s emailov.</t>
  </si>
  <si>
    <t xml:space="preserve"> 783726300</t>
  </si>
  <si>
    <t>Nátery tesárskych konštrukcií syntetické na vzduchu schnúce lazurovacím lakom 3x lakovaním</t>
  </si>
  <si>
    <t>784/A 1</t>
  </si>
  <si>
    <t xml:space="preserve"> 784410151</t>
  </si>
  <si>
    <t>Penetrovanie jednonásobné jemnozrnného podkladu do 3,8 m</t>
  </si>
  <si>
    <t xml:space="preserve"> 784452271</t>
  </si>
  <si>
    <t>Maľby z maliarskych zmesí tekutých Primalex, Superlex, Farmal jednofarebné dvojnás. výšky do 3,80 m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</si>
  <si>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</si>
  <si>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</si>
  <si>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</si>
  <si>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</si>
  <si>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</si>
  <si>
    <t>Objekt chodba</t>
  </si>
  <si>
    <t xml:space="preserve">Objekt </t>
  </si>
  <si>
    <t>Stavba: Stavebné úprav v objekte ZŠ Mirkovce č. 16</t>
  </si>
  <si>
    <t>Zákazka - Stavebné úprav v objekte ZŠ Mirkovce č.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</si>
</sst>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\ ###\ ##0.00"/>
    <numFmt numFmtId="165" formatCode="###\ ###\ ##0.0000"/>
    <numFmt numFmtId="166" formatCode="###\ ###\ ##0.000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Arial CE"/>
      <charset val="238"/>
    </font>
    <font>
      <sz val="12"/>
      <color theme="1"/>
      <name val="Calibri"/>
      <family val="2"/>
      <charset val="238"/>
      <scheme val="minor"/>
    </font>
    <font>
      <b/>
      <sz val="9"/>
      <color theme="1"/>
      <name val="Arial CE"/>
      <charset val="238"/>
    </font>
    <font>
      <sz val="8"/>
      <color rgb="FF000000"/>
      <name val="Arial CE"/>
      <charset val="238"/>
    </font>
    <font>
      <sz val="11"/>
      <color rgb="FF000000"/>
      <name val="Arial CE"/>
      <charset val="238"/>
    </font>
    <font>
      <sz val="11"/>
      <color rgb="FF000000"/>
      <name val="Calibri"/>
      <family val="2"/>
      <charset val="238"/>
      <scheme val="minor"/>
    </font>
    <font>
      <sz val="8"/>
      <color rgb="FF0000FF"/>
      <name val="Arial CE"/>
      <charset val="238"/>
    </font>
    <font>
      <sz val="11"/>
      <color rgb="FF0000FF"/>
      <name val="Arial CE"/>
      <charset val="238"/>
    </font>
    <font>
      <sz val="11"/>
      <color rgb="FF0000FF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8"/>
      <color rgb="FFFF0000"/>
      <name val="Arial CE"/>
      <charset val="238"/>
    </font>
    <font>
      <b/>
      <sz val="8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AA"/>
        <bgColor indexed="64"/>
      </patternFill>
    </fill>
  </fills>
  <borders count="9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808080"/>
      </bottom>
      <diagonal/>
    </border>
    <border>
      <left/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double">
        <color rgb="FF000000"/>
      </right>
      <top style="thin">
        <color rgb="FF80808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1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164" fontId="1" fillId="0" borderId="9" xfId="0" applyNumberFormat="1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164" fontId="1" fillId="0" borderId="26" xfId="0" applyNumberFormat="1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0" fontId="6" fillId="0" borderId="15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5" fillId="0" borderId="20" xfId="0" applyFont="1" applyFill="1" applyBorder="1"/>
    <xf numFmtId="0" fontId="5" fillId="0" borderId="15" xfId="0" applyFont="1" applyFill="1" applyBorder="1"/>
    <xf numFmtId="0" fontId="5" fillId="0" borderId="8" xfId="0" applyFont="1" applyFill="1" applyBorder="1"/>
    <xf numFmtId="0" fontId="5" fillId="0" borderId="25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6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2" xfId="0" applyFont="1" applyFill="1" applyBorder="1"/>
    <xf numFmtId="0" fontId="5" fillId="0" borderId="9" xfId="0" applyFont="1" applyFill="1" applyBorder="1"/>
    <xf numFmtId="0" fontId="4" fillId="0" borderId="42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1" xfId="0" applyFont="1" applyFill="1" applyBorder="1"/>
    <xf numFmtId="0" fontId="5" fillId="0" borderId="42" xfId="0" applyFont="1" applyFill="1" applyBorder="1" applyAlignment="1">
      <alignment horizontal="center"/>
    </xf>
    <xf numFmtId="164" fontId="1" fillId="0" borderId="20" xfId="0" applyNumberFormat="1" applyFont="1" applyFill="1" applyBorder="1"/>
    <xf numFmtId="0" fontId="5" fillId="0" borderId="46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/>
    <xf numFmtId="0" fontId="5" fillId="0" borderId="50" xfId="0" applyFont="1" applyFill="1" applyBorder="1"/>
    <xf numFmtId="0" fontId="5" fillId="0" borderId="51" xfId="0" applyFont="1" applyFill="1" applyBorder="1"/>
    <xf numFmtId="0" fontId="5" fillId="0" borderId="52" xfId="0" applyFont="1" applyFill="1" applyBorder="1"/>
    <xf numFmtId="0" fontId="5" fillId="0" borderId="53" xfId="0" applyFont="1" applyFill="1" applyBorder="1"/>
    <xf numFmtId="164" fontId="1" fillId="0" borderId="54" xfId="0" applyNumberFormat="1" applyFont="1" applyFill="1" applyBorder="1"/>
    <xf numFmtId="164" fontId="5" fillId="0" borderId="49" xfId="0" applyNumberFormat="1" applyFont="1" applyFill="1" applyBorder="1"/>
    <xf numFmtId="164" fontId="5" fillId="0" borderId="50" xfId="0" applyNumberFormat="1" applyFont="1" applyFill="1" applyBorder="1"/>
    <xf numFmtId="164" fontId="5" fillId="0" borderId="51" xfId="0" applyNumberFormat="1" applyFont="1" applyFill="1" applyBorder="1"/>
    <xf numFmtId="164" fontId="5" fillId="0" borderId="52" xfId="0" applyNumberFormat="1" applyFont="1" applyFill="1" applyBorder="1"/>
    <xf numFmtId="164" fontId="1" fillId="0" borderId="53" xfId="0" applyNumberFormat="1" applyFont="1" applyFill="1" applyBorder="1"/>
    <xf numFmtId="164" fontId="5" fillId="0" borderId="0" xfId="0" applyNumberFormat="1" applyFont="1" applyFill="1" applyBorder="1"/>
    <xf numFmtId="164" fontId="5" fillId="0" borderId="55" xfId="0" applyNumberFormat="1" applyFont="1" applyFill="1" applyBorder="1"/>
    <xf numFmtId="0" fontId="1" fillId="0" borderId="56" xfId="0" applyFont="1" applyFill="1" applyBorder="1"/>
    <xf numFmtId="0" fontId="1" fillId="0" borderId="57" xfId="0" applyFont="1" applyFill="1" applyBorder="1"/>
    <xf numFmtId="0" fontId="1" fillId="0" borderId="58" xfId="0" applyFont="1" applyFill="1" applyBorder="1"/>
    <xf numFmtId="0" fontId="1" fillId="0" borderId="59" xfId="0" applyFont="1" applyFill="1" applyBorder="1"/>
    <xf numFmtId="0" fontId="1" fillId="0" borderId="7" xfId="0" applyFont="1" applyFill="1" applyBorder="1"/>
    <xf numFmtId="164" fontId="1" fillId="0" borderId="21" xfId="0" applyNumberFormat="1" applyFont="1" applyFill="1" applyBorder="1"/>
    <xf numFmtId="164" fontId="1" fillId="0" borderId="55" xfId="0" applyNumberFormat="1" applyFont="1" applyFill="1" applyBorder="1"/>
    <xf numFmtId="164" fontId="5" fillId="0" borderId="61" xfId="0" applyNumberFormat="1" applyFont="1" applyFill="1" applyBorder="1"/>
    <xf numFmtId="164" fontId="1" fillId="0" borderId="61" xfId="0" applyNumberFormat="1" applyFont="1" applyFill="1" applyBorder="1"/>
    <xf numFmtId="0" fontId="4" fillId="0" borderId="63" xfId="0" applyFont="1" applyFill="1" applyBorder="1" applyAlignment="1">
      <alignment horizontal="center"/>
    </xf>
    <xf numFmtId="0" fontId="5" fillId="0" borderId="64" xfId="0" applyFont="1" applyFill="1" applyBorder="1"/>
    <xf numFmtId="0" fontId="5" fillId="0" borderId="65" xfId="0" applyFont="1" applyFill="1" applyBorder="1"/>
    <xf numFmtId="0" fontId="5" fillId="0" borderId="66" xfId="0" applyFont="1" applyFill="1" applyBorder="1" applyAlignment="1">
      <alignment horizontal="center"/>
    </xf>
    <xf numFmtId="0" fontId="5" fillId="0" borderId="67" xfId="0" applyFont="1" applyFill="1" applyBorder="1"/>
    <xf numFmtId="164" fontId="5" fillId="0" borderId="67" xfId="0" applyNumberFormat="1" applyFont="1" applyFill="1" applyBorder="1"/>
    <xf numFmtId="164" fontId="5" fillId="0" borderId="68" xfId="0" applyNumberFormat="1" applyFont="1" applyFill="1" applyBorder="1"/>
    <xf numFmtId="164" fontId="5" fillId="0" borderId="69" xfId="0" applyNumberFormat="1" applyFont="1" applyFill="1" applyBorder="1"/>
    <xf numFmtId="164" fontId="1" fillId="0" borderId="70" xfId="0" applyNumberFormat="1" applyFont="1" applyFill="1" applyBorder="1"/>
    <xf numFmtId="164" fontId="4" fillId="0" borderId="71" xfId="0" applyNumberFormat="1" applyFont="1" applyFill="1" applyBorder="1"/>
    <xf numFmtId="164" fontId="1" fillId="0" borderId="72" xfId="0" applyNumberFormat="1" applyFont="1" applyFill="1" applyBorder="1"/>
    <xf numFmtId="0" fontId="1" fillId="0" borderId="14" xfId="0" applyFont="1" applyFill="1" applyBorder="1"/>
    <xf numFmtId="0" fontId="1" fillId="0" borderId="73" xfId="0" applyFont="1" applyFill="1" applyBorder="1"/>
    <xf numFmtId="0" fontId="1" fillId="0" borderId="74" xfId="0" applyFont="1" applyFill="1" applyBorder="1"/>
    <xf numFmtId="0" fontId="5" fillId="0" borderId="10" xfId="0" applyFont="1" applyFill="1" applyBorder="1"/>
    <xf numFmtId="0" fontId="1" fillId="0" borderId="19" xfId="0" applyFont="1" applyFill="1" applyBorder="1"/>
    <xf numFmtId="0" fontId="5" fillId="0" borderId="75" xfId="0" applyFont="1" applyFill="1" applyBorder="1"/>
    <xf numFmtId="164" fontId="5" fillId="0" borderId="76" xfId="0" applyNumberFormat="1" applyFont="1" applyFill="1" applyBorder="1"/>
    <xf numFmtId="164" fontId="4" fillId="0" borderId="77" xfId="0" applyNumberFormat="1" applyFont="1" applyFill="1" applyBorder="1"/>
    <xf numFmtId="164" fontId="4" fillId="0" borderId="78" xfId="0" applyNumberFormat="1" applyFont="1" applyFill="1" applyBorder="1"/>
    <xf numFmtId="0" fontId="4" fillId="0" borderId="79" xfId="0" applyFont="1" applyFill="1" applyBorder="1" applyAlignment="1">
      <alignment horizontal="center"/>
    </xf>
    <xf numFmtId="0" fontId="5" fillId="0" borderId="45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4" xfId="0" applyNumberFormat="1" applyFont="1" applyFill="1" applyBorder="1"/>
    <xf numFmtId="164" fontId="1" fillId="0" borderId="22" xfId="0" applyNumberFormat="1" applyFont="1" applyFill="1" applyBorder="1"/>
    <xf numFmtId="0" fontId="5" fillId="0" borderId="76" xfId="0" applyFont="1" applyFill="1" applyBorder="1"/>
    <xf numFmtId="0" fontId="5" fillId="0" borderId="0" xfId="0" applyFont="1" applyFill="1" applyBorder="1"/>
    <xf numFmtId="0" fontId="5" fillId="0" borderId="55" xfId="0" applyFont="1" applyFill="1" applyBorder="1"/>
    <xf numFmtId="0" fontId="1" fillId="0" borderId="0" xfId="0" applyFont="1" applyFill="1" applyBorder="1"/>
    <xf numFmtId="164" fontId="5" fillId="0" borderId="80" xfId="0" applyNumberFormat="1" applyFont="1" applyFill="1" applyBorder="1"/>
    <xf numFmtId="164" fontId="5" fillId="0" borderId="81" xfId="0" applyNumberFormat="1" applyFont="1" applyFill="1" applyBorder="1"/>
    <xf numFmtId="164" fontId="1" fillId="0" borderId="80" xfId="0" applyNumberFormat="1" applyFont="1" applyFill="1" applyBorder="1"/>
    <xf numFmtId="0" fontId="1" fillId="0" borderId="82" xfId="0" applyFont="1" applyFill="1" applyBorder="1"/>
    <xf numFmtId="164" fontId="5" fillId="0" borderId="83" xfId="0" applyNumberFormat="1" applyFont="1" applyFill="1" applyBorder="1"/>
    <xf numFmtId="0" fontId="1" fillId="0" borderId="84" xfId="0" applyFont="1" applyFill="1" applyBorder="1"/>
    <xf numFmtId="0" fontId="1" fillId="0" borderId="55" xfId="0" applyFont="1" applyFill="1" applyBorder="1"/>
    <xf numFmtId="164" fontId="1" fillId="0" borderId="81" xfId="0" applyNumberFormat="1" applyFont="1" applyFill="1" applyBorder="1"/>
    <xf numFmtId="0" fontId="1" fillId="0" borderId="61" xfId="0" applyFont="1" applyFill="1" applyBorder="1"/>
    <xf numFmtId="0" fontId="5" fillId="0" borderId="61" xfId="0" applyFont="1" applyFill="1" applyBorder="1"/>
    <xf numFmtId="0" fontId="1" fillId="0" borderId="85" xfId="0" applyFont="1" applyFill="1" applyBorder="1"/>
    <xf numFmtId="164" fontId="1" fillId="0" borderId="86" xfId="0" applyNumberFormat="1" applyFont="1" applyFill="1" applyBorder="1"/>
    <xf numFmtId="164" fontId="4" fillId="0" borderId="87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1" fillId="0" borderId="92" xfId="0" applyFont="1" applyFill="1" applyBorder="1"/>
    <xf numFmtId="0" fontId="1" fillId="0" borderId="93" xfId="0" applyFont="1" applyFill="1" applyBorder="1"/>
    <xf numFmtId="0" fontId="1" fillId="0" borderId="60" xfId="0" applyFont="1" applyFill="1" applyBorder="1"/>
    <xf numFmtId="0" fontId="1" fillId="0" borderId="62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8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 applyAlignment="1">
      <alignment horizontal="center"/>
    </xf>
    <xf numFmtId="165" fontId="1" fillId="0" borderId="0" xfId="0" applyNumberFormat="1" applyFont="1"/>
    <xf numFmtId="164" fontId="1" fillId="0" borderId="0" xfId="0" applyNumberFormat="1" applyFont="1"/>
    <xf numFmtId="0" fontId="5" fillId="0" borderId="94" xfId="0" applyFont="1" applyBorder="1"/>
    <xf numFmtId="164" fontId="5" fillId="0" borderId="94" xfId="0" applyNumberFormat="1" applyFont="1" applyBorder="1"/>
    <xf numFmtId="165" fontId="5" fillId="0" borderId="94" xfId="0" applyNumberFormat="1" applyFont="1" applyBorder="1"/>
    <xf numFmtId="0" fontId="8" fillId="0" borderId="0" xfId="0" applyFont="1"/>
    <xf numFmtId="0" fontId="4" fillId="0" borderId="94" xfId="0" applyFont="1" applyBorder="1"/>
    <xf numFmtId="164" fontId="4" fillId="0" borderId="94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10" fillId="0" borderId="0" xfId="0" applyFont="1"/>
    <xf numFmtId="0" fontId="9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1" xfId="0" applyFont="1" applyFill="1" applyBorder="1" applyAlignment="1">
      <alignment wrapText="1"/>
    </xf>
    <xf numFmtId="0" fontId="11" fillId="0" borderId="1" xfId="0" applyFont="1" applyFill="1" applyBorder="1"/>
    <xf numFmtId="166" fontId="1" fillId="0" borderId="0" xfId="0" applyNumberFormat="1" applyFont="1"/>
    <xf numFmtId="0" fontId="4" fillId="2" borderId="94" xfId="0" applyFont="1" applyFill="1" applyBorder="1" applyAlignment="1">
      <alignment horizontal="center"/>
    </xf>
    <xf numFmtId="49" fontId="5" fillId="0" borderId="94" xfId="0" applyNumberFormat="1" applyFont="1" applyBorder="1"/>
    <xf numFmtId="166" fontId="5" fillId="0" borderId="94" xfId="0" applyNumberFormat="1" applyFont="1" applyBorder="1"/>
    <xf numFmtId="166" fontId="5" fillId="0" borderId="0" xfId="0" applyNumberFormat="1" applyFont="1"/>
    <xf numFmtId="0" fontId="4" fillId="0" borderId="0" xfId="0" applyFont="1" applyAlignment="1">
      <alignment horizontal="left"/>
    </xf>
    <xf numFmtId="0" fontId="12" fillId="0" borderId="0" xfId="0" applyFont="1" applyAlignment="1">
      <alignment wrapText="1"/>
    </xf>
    <xf numFmtId="166" fontId="12" fillId="0" borderId="0" xfId="0" applyNumberFormat="1" applyFont="1" applyAlignment="1">
      <alignment wrapText="1"/>
    </xf>
    <xf numFmtId="164" fontId="12" fillId="0" borderId="0" xfId="0" applyNumberFormat="1" applyFont="1" applyAlignment="1">
      <alignment wrapText="1"/>
    </xf>
    <xf numFmtId="0" fontId="13" fillId="0" borderId="0" xfId="0" applyFont="1"/>
    <xf numFmtId="0" fontId="14" fillId="0" borderId="0" xfId="0" applyFont="1"/>
    <xf numFmtId="0" fontId="12" fillId="0" borderId="0" xfId="0" applyFont="1" applyAlignment="1">
      <alignment horizontal="center" wrapText="1"/>
    </xf>
    <xf numFmtId="49" fontId="12" fillId="0" borderId="0" xfId="0" applyNumberFormat="1" applyFont="1" applyAlignment="1">
      <alignment horizontal="left" wrapText="1"/>
    </xf>
    <xf numFmtId="166" fontId="13" fillId="0" borderId="0" xfId="0" applyNumberFormat="1" applyFont="1"/>
    <xf numFmtId="0" fontId="12" fillId="0" borderId="0" xfId="0" applyFont="1"/>
    <xf numFmtId="166" fontId="12" fillId="0" borderId="0" xfId="0" applyNumberFormat="1" applyFont="1"/>
    <xf numFmtId="166" fontId="4" fillId="0" borderId="0" xfId="0" applyNumberFormat="1" applyFont="1"/>
    <xf numFmtId="0" fontId="15" fillId="0" borderId="0" xfId="0" applyFont="1" applyAlignment="1">
      <alignment wrapText="1"/>
    </xf>
    <xf numFmtId="166" fontId="15" fillId="0" borderId="0" xfId="0" applyNumberFormat="1" applyFont="1" applyAlignment="1">
      <alignment wrapText="1"/>
    </xf>
    <xf numFmtId="164" fontId="15" fillId="0" borderId="0" xfId="0" applyNumberFormat="1" applyFont="1" applyAlignment="1">
      <alignment wrapText="1"/>
    </xf>
    <xf numFmtId="0" fontId="16" fillId="0" borderId="0" xfId="0" applyFont="1"/>
    <xf numFmtId="0" fontId="17" fillId="0" borderId="0" xfId="0" applyFont="1"/>
    <xf numFmtId="0" fontId="15" fillId="0" borderId="0" xfId="0" applyFont="1" applyAlignment="1">
      <alignment horizontal="center" wrapText="1"/>
    </xf>
    <xf numFmtId="49" fontId="15" fillId="0" borderId="0" xfId="0" applyNumberFormat="1" applyFont="1" applyAlignment="1">
      <alignment horizontal="left" wrapText="1"/>
    </xf>
    <xf numFmtId="0" fontId="15" fillId="0" borderId="0" xfId="0" applyFont="1"/>
    <xf numFmtId="166" fontId="15" fillId="0" borderId="0" xfId="0" applyNumberFormat="1" applyFont="1"/>
    <xf numFmtId="166" fontId="16" fillId="0" borderId="0" xfId="0" applyNumberFormat="1" applyFont="1"/>
    <xf numFmtId="0" fontId="18" fillId="0" borderId="0" xfId="0" applyFont="1"/>
    <xf numFmtId="0" fontId="19" fillId="0" borderId="94" xfId="0" applyFont="1" applyBorder="1"/>
    <xf numFmtId="164" fontId="19" fillId="0" borderId="94" xfId="0" applyNumberFormat="1" applyFont="1" applyBorder="1"/>
    <xf numFmtId="166" fontId="19" fillId="0" borderId="94" xfId="0" applyNumberFormat="1" applyFont="1" applyBorder="1"/>
    <xf numFmtId="0" fontId="20" fillId="0" borderId="94" xfId="0" applyFont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5" xfId="0" applyFont="1" applyFill="1" applyBorder="1" applyAlignment="1">
      <alignment horizontal="center"/>
    </xf>
    <xf numFmtId="0" fontId="1" fillId="0" borderId="77" xfId="0" applyFont="1" applyFill="1" applyBorder="1"/>
    <xf numFmtId="0" fontId="1" fillId="0" borderId="96" xfId="0" applyFont="1" applyFill="1" applyBorder="1"/>
    <xf numFmtId="164" fontId="1" fillId="0" borderId="97" xfId="0" applyNumberFormat="1" applyFont="1" applyFill="1" applyBorder="1"/>
    <xf numFmtId="164" fontId="4" fillId="0" borderId="98" xfId="0" applyNumberFormat="1" applyFont="1" applyFill="1" applyBorder="1"/>
    <xf numFmtId="0" fontId="4" fillId="0" borderId="1" xfId="0" applyFont="1" applyFill="1" applyBorder="1" applyAlignment="1">
      <alignment wrapText="1"/>
    </xf>
    <xf numFmtId="0" fontId="6" fillId="0" borderId="29" xfId="0" applyFont="1" applyFill="1" applyBorder="1" applyAlignment="1">
      <alignment wrapText="1"/>
    </xf>
    <xf numFmtId="0" fontId="6" fillId="0" borderId="30" xfId="0" applyFont="1" applyFill="1" applyBorder="1" applyAlignment="1">
      <alignment wrapText="1"/>
    </xf>
    <xf numFmtId="0" fontId="6" fillId="0" borderId="31" xfId="0" applyFont="1" applyFill="1" applyBorder="1" applyAlignment="1">
      <alignment wrapText="1"/>
    </xf>
    <xf numFmtId="0" fontId="5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  <xf numFmtId="0" fontId="1" fillId="0" borderId="31" xfId="0" applyFont="1" applyFill="1" applyBorder="1" applyAlignment="1">
      <alignment wrapText="1"/>
    </xf>
    <xf numFmtId="0" fontId="5" fillId="0" borderId="39" xfId="0" applyFont="1" applyFill="1" applyBorder="1" applyAlignment="1">
      <alignment wrapText="1"/>
    </xf>
    <xf numFmtId="0" fontId="1" fillId="0" borderId="40" xfId="0" applyFont="1" applyFill="1" applyBorder="1" applyAlignment="1">
      <alignment wrapText="1"/>
    </xf>
    <xf numFmtId="0" fontId="1" fillId="0" borderId="41" xfId="0" applyFont="1" applyFill="1" applyBorder="1" applyAlignment="1">
      <alignment wrapText="1"/>
    </xf>
    <xf numFmtId="0" fontId="7" fillId="0" borderId="29" xfId="0" applyFont="1" applyFill="1" applyBorder="1" applyAlignment="1">
      <alignment wrapText="1"/>
    </xf>
    <xf numFmtId="0" fontId="7" fillId="0" borderId="30" xfId="0" applyFont="1" applyFill="1" applyBorder="1" applyAlignment="1">
      <alignment wrapText="1"/>
    </xf>
    <xf numFmtId="0" fontId="7" fillId="0" borderId="31" xfId="0" applyFont="1" applyFill="1" applyBorder="1" applyAlignment="1">
      <alignment wrapText="1"/>
    </xf>
    <xf numFmtId="0" fontId="4" fillId="0" borderId="3" xfId="0" applyFont="1" applyBorder="1" applyAlignment="1">
      <alignment wrapText="1"/>
    </xf>
    <xf numFmtId="0" fontId="1" fillId="0" borderId="89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4" fillId="0" borderId="3" xfId="0" applyFont="1" applyFill="1" applyBorder="1" applyAlignment="1">
      <alignment wrapText="1"/>
    </xf>
    <xf numFmtId="0" fontId="1" fillId="0" borderId="89" xfId="0" applyFont="1" applyFill="1" applyBorder="1" applyAlignment="1">
      <alignment wrapText="1"/>
    </xf>
    <xf numFmtId="0" fontId="1" fillId="0" borderId="13" xfId="0" applyFont="1" applyFill="1" applyBorder="1" applyAlignment="1">
      <alignment wrapText="1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3"/>
  <sheetViews>
    <sheetView workbookViewId="0"/>
  </sheetViews>
  <sheetFormatPr defaultColWidth="0" defaultRowHeight="15" x14ac:dyDescent="0.25"/>
  <cols>
    <col min="1" max="1" width="32.7109375" customWidth="1"/>
    <col min="2" max="2" width="10.7109375" customWidth="1"/>
    <col min="3" max="6" width="8.7109375" customWidth="1"/>
    <col min="7" max="7" width="10.7109375" customWidth="1"/>
    <col min="8" max="8" width="3.7109375" customWidth="1"/>
    <col min="9" max="26" width="0" hidden="1" customWidth="1"/>
    <col min="27" max="16384" width="9.140625" hidden="1"/>
  </cols>
  <sheetData>
    <row r="1" spans="1:26" x14ac:dyDescent="0.25">
      <c r="A1" s="3"/>
      <c r="B1" s="3"/>
      <c r="C1" s="3"/>
      <c r="D1" s="3"/>
      <c r="E1" s="3"/>
      <c r="F1" s="3"/>
      <c r="G1" s="3"/>
    </row>
    <row r="2" spans="1:26" x14ac:dyDescent="0.25">
      <c r="A2" s="4" t="s">
        <v>0</v>
      </c>
      <c r="B2" s="3"/>
      <c r="C2" s="3"/>
      <c r="D2" s="3"/>
      <c r="E2" s="3"/>
      <c r="F2" s="6" t="s">
        <v>2</v>
      </c>
      <c r="G2" s="6"/>
    </row>
    <row r="3" spans="1:26" x14ac:dyDescent="0.25">
      <c r="A3" s="202" t="s">
        <v>1</v>
      </c>
      <c r="B3" s="202"/>
      <c r="C3" s="202"/>
      <c r="D3" s="202"/>
      <c r="E3" s="202"/>
      <c r="F3" s="7" t="s">
        <v>3</v>
      </c>
      <c r="G3" s="7" t="s">
        <v>4</v>
      </c>
    </row>
    <row r="4" spans="1:26" x14ac:dyDescent="0.25">
      <c r="A4" s="202"/>
      <c r="B4" s="202"/>
      <c r="C4" s="202"/>
      <c r="D4" s="202"/>
      <c r="E4" s="202"/>
      <c r="F4" s="8">
        <v>0.2</v>
      </c>
      <c r="G4" s="8">
        <v>0</v>
      </c>
    </row>
    <row r="5" spans="1:26" x14ac:dyDescent="0.25">
      <c r="A5" s="3"/>
      <c r="B5" s="3"/>
      <c r="C5" s="3"/>
      <c r="D5" s="3"/>
      <c r="E5" s="3"/>
      <c r="F5" s="3"/>
      <c r="G5" s="3"/>
    </row>
    <row r="6" spans="1:26" x14ac:dyDescent="0.25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 x14ac:dyDescent="0.25">
      <c r="A7" s="61" t="s">
        <v>12</v>
      </c>
      <c r="B7" s="67">
        <f>'SO 5674'!I149-Rekapitulácia!D7</f>
        <v>0</v>
      </c>
      <c r="C7" s="67">
        <f>'Kryci_list 5674'!J26</f>
        <v>0</v>
      </c>
      <c r="D7" s="67">
        <v>0</v>
      </c>
      <c r="E7" s="67">
        <f>'Kryci_list 5674'!J17</f>
        <v>0</v>
      </c>
      <c r="F7" s="67">
        <v>0</v>
      </c>
      <c r="G7" s="67">
        <f>B7+C7+D7+E7+F7</f>
        <v>0</v>
      </c>
      <c r="K7">
        <f>'SO 5674'!K149</f>
        <v>0</v>
      </c>
      <c r="Q7">
        <v>30.126000000000001</v>
      </c>
    </row>
    <row r="8" spans="1:26" x14ac:dyDescent="0.25">
      <c r="A8" s="195" t="s">
        <v>309</v>
      </c>
      <c r="B8" s="196">
        <f>SUM(B7:B7)</f>
        <v>0</v>
      </c>
      <c r="C8" s="196">
        <f>SUM(C7:C7)</f>
        <v>0</v>
      </c>
      <c r="D8" s="196">
        <f>SUM(D7:D7)</f>
        <v>0</v>
      </c>
      <c r="E8" s="196">
        <f>SUM(E7:E7)</f>
        <v>0</v>
      </c>
      <c r="F8" s="196">
        <f>SUM(F7:F7)</f>
        <v>0</v>
      </c>
      <c r="G8" s="196">
        <f>SUM(G7:G7)-SUM(Z7:Z7)</f>
        <v>0</v>
      </c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</row>
    <row r="9" spans="1:26" x14ac:dyDescent="0.25">
      <c r="A9" s="193" t="s">
        <v>310</v>
      </c>
      <c r="B9" s="194">
        <f>G8-SUM(Rekapitulácia!K7:'Rekapitulácia'!K7)*1</f>
        <v>0</v>
      </c>
      <c r="C9" s="194"/>
      <c r="D9" s="194"/>
      <c r="E9" s="194"/>
      <c r="F9" s="194"/>
      <c r="G9" s="194">
        <f>ROUND(((ROUND(B9,2)*20)/100),2)*1</f>
        <v>0</v>
      </c>
      <c r="H9" s="145"/>
      <c r="I9" s="145"/>
      <c r="J9" s="145"/>
      <c r="K9" s="145"/>
      <c r="L9" s="145"/>
      <c r="M9" s="145"/>
      <c r="N9" s="145"/>
      <c r="O9" s="145"/>
      <c r="P9" s="145"/>
      <c r="Q9" s="145"/>
      <c r="R9" s="145"/>
      <c r="S9" s="145"/>
      <c r="T9" s="145"/>
      <c r="U9" s="145"/>
      <c r="V9" s="145"/>
      <c r="W9" s="145"/>
      <c r="X9" s="145"/>
      <c r="Y9" s="145"/>
      <c r="Z9" s="145"/>
    </row>
    <row r="10" spans="1:26" x14ac:dyDescent="0.25">
      <c r="A10" s="5" t="s">
        <v>311</v>
      </c>
      <c r="B10" s="191">
        <f>(G8-B9)</f>
        <v>0</v>
      </c>
      <c r="C10" s="191"/>
      <c r="D10" s="191"/>
      <c r="E10" s="191"/>
      <c r="F10" s="191"/>
      <c r="G10" s="191">
        <f>ROUND(((ROUND(B10,2)*0)/100),2)</f>
        <v>0</v>
      </c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</row>
    <row r="11" spans="1:26" x14ac:dyDescent="0.25">
      <c r="A11" s="5" t="s">
        <v>312</v>
      </c>
      <c r="B11" s="191"/>
      <c r="C11" s="191"/>
      <c r="D11" s="191"/>
      <c r="E11" s="191"/>
      <c r="F11" s="191"/>
      <c r="G11" s="191">
        <f>SUM(G8:G10)</f>
        <v>0</v>
      </c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</row>
    <row r="12" spans="1:26" x14ac:dyDescent="0.25">
      <c r="A12" s="10"/>
      <c r="B12" s="192"/>
      <c r="C12" s="192"/>
      <c r="D12" s="192"/>
      <c r="E12" s="192"/>
      <c r="F12" s="192"/>
      <c r="G12" s="192"/>
    </row>
    <row r="13" spans="1:26" x14ac:dyDescent="0.25">
      <c r="A13" s="10"/>
      <c r="B13" s="192"/>
      <c r="C13" s="192"/>
      <c r="D13" s="192"/>
      <c r="E13" s="192"/>
      <c r="F13" s="192"/>
      <c r="G13" s="192"/>
    </row>
    <row r="14" spans="1:26" x14ac:dyDescent="0.25">
      <c r="A14" s="10"/>
      <c r="B14" s="192"/>
      <c r="C14" s="192"/>
      <c r="D14" s="192"/>
      <c r="E14" s="192"/>
      <c r="F14" s="192"/>
      <c r="G14" s="192"/>
    </row>
    <row r="15" spans="1:26" x14ac:dyDescent="0.25">
      <c r="A15" s="10"/>
      <c r="B15" s="192"/>
      <c r="C15" s="192"/>
      <c r="D15" s="192"/>
      <c r="E15" s="192"/>
      <c r="F15" s="192"/>
      <c r="G15" s="192"/>
    </row>
    <row r="16" spans="1:26" x14ac:dyDescent="0.25">
      <c r="A16" s="10"/>
      <c r="B16" s="192"/>
      <c r="C16" s="192"/>
      <c r="D16" s="192"/>
      <c r="E16" s="192"/>
      <c r="F16" s="192"/>
      <c r="G16" s="192"/>
    </row>
    <row r="17" spans="1:7" x14ac:dyDescent="0.25">
      <c r="A17" s="10"/>
      <c r="B17" s="192"/>
      <c r="C17" s="192"/>
      <c r="D17" s="192"/>
      <c r="E17" s="192"/>
      <c r="F17" s="192"/>
      <c r="G17" s="192"/>
    </row>
    <row r="18" spans="1:7" x14ac:dyDescent="0.25">
      <c r="A18" s="10"/>
      <c r="B18" s="192"/>
      <c r="C18" s="192"/>
      <c r="D18" s="192"/>
      <c r="E18" s="192"/>
      <c r="F18" s="192"/>
      <c r="G18" s="192"/>
    </row>
    <row r="19" spans="1:7" x14ac:dyDescent="0.25">
      <c r="A19" s="10"/>
      <c r="B19" s="192"/>
      <c r="C19" s="192"/>
      <c r="D19" s="192"/>
      <c r="E19" s="192"/>
      <c r="F19" s="192"/>
      <c r="G19" s="192"/>
    </row>
    <row r="20" spans="1:7" x14ac:dyDescent="0.25">
      <c r="A20" s="10"/>
      <c r="B20" s="192"/>
      <c r="C20" s="192"/>
      <c r="D20" s="192"/>
      <c r="E20" s="192"/>
      <c r="F20" s="192"/>
      <c r="G20" s="192"/>
    </row>
    <row r="21" spans="1:7" x14ac:dyDescent="0.25">
      <c r="A21" s="10"/>
      <c r="B21" s="192"/>
      <c r="C21" s="192"/>
      <c r="D21" s="192"/>
      <c r="E21" s="192"/>
      <c r="F21" s="192"/>
      <c r="G21" s="192"/>
    </row>
    <row r="22" spans="1:7" x14ac:dyDescent="0.25">
      <c r="A22" s="10"/>
      <c r="B22" s="192"/>
      <c r="C22" s="192"/>
      <c r="D22" s="192"/>
      <c r="E22" s="192"/>
      <c r="F22" s="192"/>
      <c r="G22" s="192"/>
    </row>
    <row r="23" spans="1:7" x14ac:dyDescent="0.25">
      <c r="A23" s="10"/>
      <c r="B23" s="192"/>
      <c r="C23" s="192"/>
      <c r="D23" s="192"/>
      <c r="E23" s="192"/>
      <c r="F23" s="192"/>
      <c r="G23" s="192"/>
    </row>
    <row r="24" spans="1:7" x14ac:dyDescent="0.25">
      <c r="A24" s="10"/>
      <c r="B24" s="192"/>
      <c r="C24" s="192"/>
      <c r="D24" s="192"/>
      <c r="E24" s="192"/>
      <c r="F24" s="192"/>
      <c r="G24" s="192"/>
    </row>
    <row r="25" spans="1:7" x14ac:dyDescent="0.25">
      <c r="A25" s="10"/>
      <c r="B25" s="192"/>
      <c r="C25" s="192"/>
      <c r="D25" s="192"/>
      <c r="E25" s="192"/>
      <c r="F25" s="192"/>
      <c r="G25" s="192"/>
    </row>
    <row r="26" spans="1:7" x14ac:dyDescent="0.25">
      <c r="A26" s="10"/>
      <c r="B26" s="192"/>
      <c r="C26" s="192"/>
      <c r="D26" s="192"/>
      <c r="E26" s="192"/>
      <c r="F26" s="192"/>
      <c r="G26" s="192"/>
    </row>
    <row r="27" spans="1:7" x14ac:dyDescent="0.25">
      <c r="A27" s="10"/>
      <c r="B27" s="192"/>
      <c r="C27" s="192"/>
      <c r="D27" s="192"/>
      <c r="E27" s="192"/>
      <c r="F27" s="192"/>
      <c r="G27" s="192"/>
    </row>
    <row r="28" spans="1:7" x14ac:dyDescent="0.25">
      <c r="A28" s="10"/>
      <c r="B28" s="192"/>
      <c r="C28" s="192"/>
      <c r="D28" s="192"/>
      <c r="E28" s="192"/>
      <c r="F28" s="192"/>
      <c r="G28" s="192"/>
    </row>
    <row r="29" spans="1:7" x14ac:dyDescent="0.25">
      <c r="A29" s="10"/>
      <c r="B29" s="192"/>
      <c r="C29" s="192"/>
      <c r="D29" s="192"/>
      <c r="E29" s="192"/>
      <c r="F29" s="192"/>
      <c r="G29" s="192"/>
    </row>
    <row r="30" spans="1:7" x14ac:dyDescent="0.25">
      <c r="A30" s="10"/>
      <c r="B30" s="192"/>
      <c r="C30" s="192"/>
      <c r="D30" s="192"/>
      <c r="E30" s="192"/>
      <c r="F30" s="192"/>
      <c r="G30" s="192"/>
    </row>
    <row r="31" spans="1:7" x14ac:dyDescent="0.25">
      <c r="A31" s="10"/>
      <c r="B31" s="192"/>
      <c r="C31" s="192"/>
      <c r="D31" s="192"/>
      <c r="E31" s="192"/>
      <c r="F31" s="192"/>
      <c r="G31" s="192"/>
    </row>
    <row r="32" spans="1:7" x14ac:dyDescent="0.25">
      <c r="A32" s="10"/>
      <c r="B32" s="192"/>
      <c r="C32" s="192"/>
      <c r="D32" s="192"/>
      <c r="E32" s="192"/>
      <c r="F32" s="192"/>
      <c r="G32" s="192"/>
    </row>
    <row r="33" spans="1:7" x14ac:dyDescent="0.25">
      <c r="A33" s="10"/>
      <c r="B33" s="192"/>
      <c r="C33" s="192"/>
      <c r="D33" s="192"/>
      <c r="E33" s="192"/>
      <c r="F33" s="192"/>
      <c r="G33" s="192"/>
    </row>
    <row r="34" spans="1:7" x14ac:dyDescent="0.25">
      <c r="A34" s="1"/>
      <c r="B34" s="141"/>
      <c r="C34" s="141"/>
      <c r="D34" s="141"/>
      <c r="E34" s="141"/>
      <c r="F34" s="141"/>
      <c r="G34" s="141"/>
    </row>
    <row r="35" spans="1:7" x14ac:dyDescent="0.25">
      <c r="A35" s="1"/>
      <c r="B35" s="141"/>
      <c r="C35" s="141"/>
      <c r="D35" s="141"/>
      <c r="E35" s="141"/>
      <c r="F35" s="141"/>
      <c r="G35" s="141"/>
    </row>
    <row r="36" spans="1:7" x14ac:dyDescent="0.25">
      <c r="A36" s="1"/>
      <c r="B36" s="141"/>
      <c r="C36" s="141"/>
      <c r="D36" s="141"/>
      <c r="E36" s="141"/>
      <c r="F36" s="141"/>
      <c r="G36" s="141"/>
    </row>
    <row r="37" spans="1:7" x14ac:dyDescent="0.25">
      <c r="A37" s="1"/>
      <c r="B37" s="141"/>
      <c r="C37" s="141"/>
      <c r="D37" s="141"/>
      <c r="E37" s="141"/>
      <c r="F37" s="141"/>
      <c r="G37" s="141"/>
    </row>
    <row r="38" spans="1:7" x14ac:dyDescent="0.25">
      <c r="A38" s="1"/>
      <c r="B38" s="141"/>
      <c r="C38" s="141"/>
      <c r="D38" s="141"/>
      <c r="E38" s="141"/>
      <c r="F38" s="141"/>
      <c r="G38" s="141"/>
    </row>
    <row r="39" spans="1:7" x14ac:dyDescent="0.25">
      <c r="A39" s="1"/>
      <c r="B39" s="141"/>
      <c r="C39" s="141"/>
      <c r="D39" s="141"/>
      <c r="E39" s="141"/>
      <c r="F39" s="141"/>
      <c r="G39" s="141"/>
    </row>
    <row r="40" spans="1:7" x14ac:dyDescent="0.25">
      <c r="A40" s="1"/>
      <c r="B40" s="141"/>
      <c r="C40" s="141"/>
      <c r="D40" s="141"/>
      <c r="E40" s="141"/>
      <c r="F40" s="141"/>
      <c r="G40" s="141"/>
    </row>
    <row r="41" spans="1:7" x14ac:dyDescent="0.25">
      <c r="A41" s="1"/>
      <c r="B41" s="141"/>
      <c r="C41" s="141"/>
      <c r="D41" s="141"/>
      <c r="E41" s="141"/>
      <c r="F41" s="141"/>
      <c r="G41" s="141"/>
    </row>
    <row r="42" spans="1:7" x14ac:dyDescent="0.25">
      <c r="A42" s="1"/>
      <c r="B42" s="141"/>
      <c r="C42" s="141"/>
      <c r="D42" s="141"/>
      <c r="E42" s="141"/>
      <c r="F42" s="141"/>
      <c r="G42" s="141"/>
    </row>
    <row r="43" spans="1:7" x14ac:dyDescent="0.25">
      <c r="A43" s="1"/>
      <c r="B43" s="141"/>
      <c r="C43" s="141"/>
      <c r="D43" s="141"/>
      <c r="E43" s="141"/>
      <c r="F43" s="141"/>
      <c r="G43" s="141"/>
    </row>
    <row r="44" spans="1:7" x14ac:dyDescent="0.25">
      <c r="A44" s="1"/>
      <c r="B44" s="141"/>
      <c r="C44" s="141"/>
      <c r="D44" s="141"/>
      <c r="E44" s="141"/>
      <c r="F44" s="141"/>
      <c r="G44" s="141"/>
    </row>
    <row r="45" spans="1:7" x14ac:dyDescent="0.25">
      <c r="A45" s="1"/>
      <c r="B45" s="141"/>
      <c r="C45" s="141"/>
      <c r="D45" s="141"/>
      <c r="E45" s="141"/>
      <c r="F45" s="141"/>
      <c r="G45" s="141"/>
    </row>
    <row r="46" spans="1:7" x14ac:dyDescent="0.25">
      <c r="A46" s="1"/>
      <c r="B46" s="141"/>
      <c r="C46" s="141"/>
      <c r="D46" s="141"/>
      <c r="E46" s="141"/>
      <c r="F46" s="141"/>
      <c r="G46" s="141"/>
    </row>
    <row r="47" spans="1:7" x14ac:dyDescent="0.25">
      <c r="A47" s="1"/>
      <c r="B47" s="141"/>
      <c r="C47" s="141"/>
      <c r="D47" s="141"/>
      <c r="E47" s="141"/>
      <c r="F47" s="141"/>
      <c r="G47" s="141"/>
    </row>
    <row r="48" spans="1:7" x14ac:dyDescent="0.25">
      <c r="A48" s="1"/>
      <c r="B48" s="141"/>
      <c r="C48" s="141"/>
      <c r="D48" s="141"/>
      <c r="E48" s="141"/>
      <c r="F48" s="141"/>
      <c r="G48" s="141"/>
    </row>
    <row r="49" spans="1:7" x14ac:dyDescent="0.25">
      <c r="A49" s="1"/>
      <c r="B49" s="141"/>
      <c r="C49" s="141"/>
      <c r="D49" s="141"/>
      <c r="E49" s="141"/>
      <c r="F49" s="141"/>
      <c r="G49" s="141"/>
    </row>
    <row r="50" spans="1:7" x14ac:dyDescent="0.25">
      <c r="A50" s="1"/>
      <c r="B50" s="141"/>
      <c r="C50" s="141"/>
      <c r="D50" s="141"/>
      <c r="E50" s="141"/>
      <c r="F50" s="141"/>
      <c r="G50" s="141"/>
    </row>
    <row r="51" spans="1:7" x14ac:dyDescent="0.25">
      <c r="B51" s="190"/>
      <c r="C51" s="190"/>
      <c r="D51" s="190"/>
      <c r="E51" s="190"/>
      <c r="F51" s="190"/>
      <c r="G51" s="190"/>
    </row>
    <row r="52" spans="1:7" x14ac:dyDescent="0.25">
      <c r="B52" s="190"/>
      <c r="C52" s="190"/>
      <c r="D52" s="190"/>
      <c r="E52" s="190"/>
      <c r="F52" s="190"/>
      <c r="G52" s="190"/>
    </row>
    <row r="53" spans="1:7" x14ac:dyDescent="0.25">
      <c r="B53" s="190"/>
      <c r="C53" s="190"/>
      <c r="D53" s="190"/>
      <c r="E53" s="190"/>
      <c r="F53" s="190"/>
      <c r="G53" s="190"/>
    </row>
    <row r="54" spans="1:7" x14ac:dyDescent="0.25">
      <c r="B54" s="190"/>
      <c r="C54" s="190"/>
      <c r="D54" s="190"/>
      <c r="E54" s="190"/>
      <c r="F54" s="190"/>
      <c r="G54" s="190"/>
    </row>
    <row r="55" spans="1:7" x14ac:dyDescent="0.25">
      <c r="B55" s="190"/>
      <c r="C55" s="190"/>
      <c r="D55" s="190"/>
      <c r="E55" s="190"/>
      <c r="F55" s="190"/>
      <c r="G55" s="190"/>
    </row>
    <row r="56" spans="1:7" x14ac:dyDescent="0.25">
      <c r="B56" s="190"/>
      <c r="C56" s="190"/>
      <c r="D56" s="190"/>
      <c r="E56" s="190"/>
      <c r="F56" s="190"/>
      <c r="G56" s="190"/>
    </row>
    <row r="57" spans="1:7" x14ac:dyDescent="0.25">
      <c r="B57" s="190"/>
      <c r="C57" s="190"/>
      <c r="D57" s="190"/>
      <c r="E57" s="190"/>
      <c r="F57" s="190"/>
      <c r="G57" s="190"/>
    </row>
    <row r="58" spans="1:7" x14ac:dyDescent="0.25">
      <c r="B58" s="190"/>
      <c r="C58" s="190"/>
      <c r="D58" s="190"/>
      <c r="E58" s="190"/>
      <c r="F58" s="190"/>
      <c r="G58" s="190"/>
    </row>
    <row r="59" spans="1:7" x14ac:dyDescent="0.25">
      <c r="B59" s="190"/>
      <c r="C59" s="190"/>
      <c r="D59" s="190"/>
      <c r="E59" s="190"/>
      <c r="F59" s="190"/>
      <c r="G59" s="190"/>
    </row>
    <row r="60" spans="1:7" x14ac:dyDescent="0.25">
      <c r="B60" s="190"/>
      <c r="C60" s="190"/>
      <c r="D60" s="190"/>
      <c r="E60" s="190"/>
      <c r="F60" s="190"/>
      <c r="G60" s="190"/>
    </row>
    <row r="61" spans="1:7" x14ac:dyDescent="0.25">
      <c r="B61" s="190"/>
      <c r="C61" s="190"/>
      <c r="D61" s="190"/>
      <c r="E61" s="190"/>
      <c r="F61" s="190"/>
      <c r="G61" s="190"/>
    </row>
    <row r="62" spans="1:7" x14ac:dyDescent="0.25">
      <c r="B62" s="190"/>
      <c r="C62" s="190"/>
      <c r="D62" s="190"/>
      <c r="E62" s="190"/>
      <c r="F62" s="190"/>
      <c r="G62" s="190"/>
    </row>
    <row r="63" spans="1:7" x14ac:dyDescent="0.25">
      <c r="B63" s="190"/>
      <c r="C63" s="190"/>
      <c r="D63" s="190"/>
      <c r="E63" s="190"/>
      <c r="F63" s="190"/>
      <c r="G63" s="190"/>
    </row>
    <row r="64" spans="1:7" x14ac:dyDescent="0.25">
      <c r="B64" s="190"/>
      <c r="C64" s="190"/>
      <c r="D64" s="190"/>
      <c r="E64" s="190"/>
      <c r="F64" s="190"/>
      <c r="G64" s="190"/>
    </row>
    <row r="65" spans="2:7" x14ac:dyDescent="0.25">
      <c r="B65" s="190"/>
      <c r="C65" s="190"/>
      <c r="D65" s="190"/>
      <c r="E65" s="190"/>
      <c r="F65" s="190"/>
      <c r="G65" s="190"/>
    </row>
    <row r="66" spans="2:7" x14ac:dyDescent="0.25">
      <c r="B66" s="190"/>
      <c r="C66" s="190"/>
      <c r="D66" s="190"/>
      <c r="E66" s="190"/>
      <c r="F66" s="190"/>
      <c r="G66" s="190"/>
    </row>
    <row r="67" spans="2:7" x14ac:dyDescent="0.25">
      <c r="B67" s="190"/>
      <c r="C67" s="190"/>
      <c r="D67" s="190"/>
      <c r="E67" s="190"/>
      <c r="F67" s="190"/>
      <c r="G67" s="190"/>
    </row>
    <row r="68" spans="2:7" x14ac:dyDescent="0.25">
      <c r="B68" s="190"/>
      <c r="C68" s="190"/>
      <c r="D68" s="190"/>
      <c r="E68" s="190"/>
      <c r="F68" s="190"/>
      <c r="G68" s="190"/>
    </row>
    <row r="69" spans="2:7" x14ac:dyDescent="0.25">
      <c r="B69" s="190"/>
      <c r="C69" s="190"/>
      <c r="D69" s="190"/>
      <c r="E69" s="190"/>
      <c r="F69" s="190"/>
      <c r="G69" s="190"/>
    </row>
    <row r="70" spans="2:7" x14ac:dyDescent="0.25">
      <c r="B70" s="190"/>
      <c r="C70" s="190"/>
      <c r="D70" s="190"/>
      <c r="E70" s="190"/>
      <c r="F70" s="190"/>
      <c r="G70" s="190"/>
    </row>
    <row r="71" spans="2:7" x14ac:dyDescent="0.25">
      <c r="B71" s="190"/>
      <c r="C71" s="190"/>
      <c r="D71" s="190"/>
      <c r="E71" s="190"/>
      <c r="F71" s="190"/>
      <c r="G71" s="190"/>
    </row>
    <row r="72" spans="2:7" x14ac:dyDescent="0.25">
      <c r="B72" s="190"/>
      <c r="C72" s="190"/>
      <c r="D72" s="190"/>
      <c r="E72" s="190"/>
      <c r="F72" s="190"/>
      <c r="G72" s="190"/>
    </row>
    <row r="73" spans="2:7" x14ac:dyDescent="0.25">
      <c r="B73" s="190"/>
      <c r="C73" s="190"/>
      <c r="D73" s="190"/>
      <c r="E73" s="190"/>
      <c r="F73" s="190"/>
      <c r="G73" s="190"/>
    </row>
    <row r="74" spans="2:7" x14ac:dyDescent="0.25">
      <c r="B74" s="190"/>
      <c r="C74" s="190"/>
      <c r="D74" s="190"/>
      <c r="E74" s="190"/>
      <c r="F74" s="190"/>
      <c r="G74" s="190"/>
    </row>
    <row r="75" spans="2:7" x14ac:dyDescent="0.25">
      <c r="B75" s="190"/>
      <c r="C75" s="190"/>
      <c r="D75" s="190"/>
      <c r="E75" s="190"/>
      <c r="F75" s="190"/>
      <c r="G75" s="190"/>
    </row>
    <row r="76" spans="2:7" x14ac:dyDescent="0.25">
      <c r="B76" s="190"/>
      <c r="C76" s="190"/>
      <c r="D76" s="190"/>
      <c r="E76" s="190"/>
      <c r="F76" s="190"/>
      <c r="G76" s="190"/>
    </row>
    <row r="77" spans="2:7" x14ac:dyDescent="0.25">
      <c r="B77" s="190"/>
      <c r="C77" s="190"/>
      <c r="D77" s="190"/>
      <c r="E77" s="190"/>
      <c r="F77" s="190"/>
      <c r="G77" s="190"/>
    </row>
    <row r="78" spans="2:7" x14ac:dyDescent="0.25">
      <c r="B78" s="190"/>
      <c r="C78" s="190"/>
      <c r="D78" s="190"/>
      <c r="E78" s="190"/>
      <c r="F78" s="190"/>
      <c r="G78" s="190"/>
    </row>
    <row r="79" spans="2:7" x14ac:dyDescent="0.25">
      <c r="B79" s="190"/>
      <c r="C79" s="190"/>
      <c r="D79" s="190"/>
      <c r="E79" s="190"/>
      <c r="F79" s="190"/>
      <c r="G79" s="190"/>
    </row>
    <row r="80" spans="2:7" x14ac:dyDescent="0.25">
      <c r="B80" s="190"/>
      <c r="C80" s="190"/>
      <c r="D80" s="190"/>
      <c r="E80" s="190"/>
      <c r="F80" s="190"/>
      <c r="G80" s="190"/>
    </row>
    <row r="81" spans="2:7" x14ac:dyDescent="0.25">
      <c r="B81" s="190"/>
      <c r="C81" s="190"/>
      <c r="D81" s="190"/>
      <c r="E81" s="190"/>
      <c r="F81" s="190"/>
      <c r="G81" s="190"/>
    </row>
    <row r="82" spans="2:7" x14ac:dyDescent="0.25">
      <c r="B82" s="190"/>
      <c r="C82" s="190"/>
      <c r="D82" s="190"/>
      <c r="E82" s="190"/>
      <c r="F82" s="190"/>
      <c r="G82" s="190"/>
    </row>
    <row r="83" spans="2:7" x14ac:dyDescent="0.25">
      <c r="B83" s="190"/>
      <c r="C83" s="190"/>
      <c r="D83" s="190"/>
      <c r="E83" s="190"/>
      <c r="F83" s="190"/>
      <c r="G83" s="190"/>
    </row>
    <row r="84" spans="2:7" x14ac:dyDescent="0.25">
      <c r="B84" s="190"/>
      <c r="C84" s="190"/>
      <c r="D84" s="190"/>
      <c r="E84" s="190"/>
      <c r="F84" s="190"/>
      <c r="G84" s="190"/>
    </row>
    <row r="85" spans="2:7" x14ac:dyDescent="0.25">
      <c r="B85" s="190"/>
      <c r="C85" s="190"/>
      <c r="D85" s="190"/>
      <c r="E85" s="190"/>
      <c r="F85" s="190"/>
      <c r="G85" s="190"/>
    </row>
    <row r="86" spans="2:7" x14ac:dyDescent="0.25">
      <c r="B86" s="190"/>
      <c r="C86" s="190"/>
      <c r="D86" s="190"/>
      <c r="E86" s="190"/>
      <c r="F86" s="190"/>
      <c r="G86" s="190"/>
    </row>
    <row r="87" spans="2:7" x14ac:dyDescent="0.25">
      <c r="B87" s="190"/>
      <c r="C87" s="190"/>
      <c r="D87" s="190"/>
      <c r="E87" s="190"/>
      <c r="F87" s="190"/>
      <c r="G87" s="190"/>
    </row>
    <row r="88" spans="2:7" x14ac:dyDescent="0.25">
      <c r="B88" s="190"/>
      <c r="C88" s="190"/>
      <c r="D88" s="190"/>
      <c r="E88" s="190"/>
      <c r="F88" s="190"/>
      <c r="G88" s="190"/>
    </row>
    <row r="89" spans="2:7" x14ac:dyDescent="0.25">
      <c r="B89" s="190"/>
      <c r="C89" s="190"/>
      <c r="D89" s="190"/>
      <c r="E89" s="190"/>
      <c r="F89" s="190"/>
      <c r="G89" s="190"/>
    </row>
    <row r="90" spans="2:7" x14ac:dyDescent="0.25">
      <c r="B90" s="190"/>
      <c r="C90" s="190"/>
      <c r="D90" s="190"/>
      <c r="E90" s="190"/>
      <c r="F90" s="190"/>
      <c r="G90" s="190"/>
    </row>
    <row r="91" spans="2:7" x14ac:dyDescent="0.25">
      <c r="B91" s="190"/>
      <c r="C91" s="190"/>
      <c r="D91" s="190"/>
      <c r="E91" s="190"/>
      <c r="F91" s="190"/>
      <c r="G91" s="190"/>
    </row>
    <row r="92" spans="2:7" x14ac:dyDescent="0.25">
      <c r="B92" s="190"/>
      <c r="C92" s="190"/>
      <c r="D92" s="190"/>
      <c r="E92" s="190"/>
      <c r="F92" s="190"/>
      <c r="G92" s="190"/>
    </row>
    <row r="93" spans="2:7" x14ac:dyDescent="0.25">
      <c r="B93" s="190"/>
      <c r="C93" s="190"/>
      <c r="D93" s="190"/>
      <c r="E93" s="190"/>
      <c r="F93" s="190"/>
      <c r="G93" s="190"/>
    </row>
    <row r="94" spans="2:7" x14ac:dyDescent="0.25">
      <c r="B94" s="190"/>
      <c r="C94" s="190"/>
      <c r="D94" s="190"/>
      <c r="E94" s="190"/>
      <c r="F94" s="190"/>
      <c r="G94" s="190"/>
    </row>
    <row r="95" spans="2:7" x14ac:dyDescent="0.25">
      <c r="B95" s="190"/>
      <c r="C95" s="190"/>
      <c r="D95" s="190"/>
      <c r="E95" s="190"/>
      <c r="F95" s="190"/>
      <c r="G95" s="190"/>
    </row>
    <row r="96" spans="2:7" x14ac:dyDescent="0.25">
      <c r="B96" s="190"/>
      <c r="C96" s="190"/>
      <c r="D96" s="190"/>
      <c r="E96" s="190"/>
      <c r="F96" s="190"/>
      <c r="G96" s="190"/>
    </row>
    <row r="97" spans="2:7" x14ac:dyDescent="0.25">
      <c r="B97" s="190"/>
      <c r="C97" s="190"/>
      <c r="D97" s="190"/>
      <c r="E97" s="190"/>
      <c r="F97" s="190"/>
      <c r="G97" s="190"/>
    </row>
    <row r="98" spans="2:7" x14ac:dyDescent="0.25">
      <c r="B98" s="190"/>
      <c r="C98" s="190"/>
      <c r="D98" s="190"/>
      <c r="E98" s="190"/>
      <c r="F98" s="190"/>
      <c r="G98" s="190"/>
    </row>
    <row r="99" spans="2:7" x14ac:dyDescent="0.25">
      <c r="B99" s="190"/>
      <c r="C99" s="190"/>
      <c r="D99" s="190"/>
      <c r="E99" s="190"/>
      <c r="F99" s="190"/>
      <c r="G99" s="190"/>
    </row>
    <row r="100" spans="2:7" x14ac:dyDescent="0.25">
      <c r="B100" s="190"/>
      <c r="C100" s="190"/>
      <c r="D100" s="190"/>
      <c r="E100" s="190"/>
      <c r="F100" s="190"/>
      <c r="G100" s="190"/>
    </row>
    <row r="101" spans="2:7" x14ac:dyDescent="0.25">
      <c r="B101" s="190"/>
      <c r="C101" s="190"/>
      <c r="D101" s="190"/>
      <c r="E101" s="190"/>
      <c r="F101" s="190"/>
      <c r="G101" s="190"/>
    </row>
    <row r="102" spans="2:7" x14ac:dyDescent="0.25">
      <c r="B102" s="190"/>
      <c r="C102" s="190"/>
      <c r="D102" s="190"/>
      <c r="E102" s="190"/>
      <c r="F102" s="190"/>
      <c r="G102" s="190"/>
    </row>
    <row r="103" spans="2:7" x14ac:dyDescent="0.25">
      <c r="B103" s="190"/>
      <c r="C103" s="190"/>
      <c r="D103" s="190"/>
      <c r="E103" s="190"/>
      <c r="F103" s="190"/>
      <c r="G103" s="190"/>
    </row>
  </sheetData>
  <mergeCells count="1">
    <mergeCell ref="A3:E4"/>
  </mergeCells>
  <pageMargins left="0.7" right="0.7" top="0.75" bottom="0.75" header="0.3" footer="0.3"/>
  <pageSetup paperSize="9" scale="9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workbookViewId="0">
      <selection activeCell="B2" sqref="B2:J2"/>
    </sheetView>
  </sheetViews>
  <sheetFormatPr defaultColWidth="0"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 x14ac:dyDescent="0.3">
      <c r="A1" s="3"/>
      <c r="B1" s="13"/>
      <c r="C1" s="13"/>
      <c r="D1" s="13"/>
      <c r="E1" s="13"/>
      <c r="F1" s="14" t="s">
        <v>313</v>
      </c>
      <c r="G1" s="13"/>
      <c r="H1" s="13"/>
      <c r="I1" s="13"/>
      <c r="J1" s="13"/>
      <c r="W1">
        <v>30.126000000000001</v>
      </c>
    </row>
    <row r="2" spans="1:23" ht="30" customHeight="1" thickTop="1" x14ac:dyDescent="0.25">
      <c r="A2" s="12"/>
      <c r="B2" s="203" t="s">
        <v>316</v>
      </c>
      <c r="C2" s="204"/>
      <c r="D2" s="204"/>
      <c r="E2" s="204"/>
      <c r="F2" s="204"/>
      <c r="G2" s="204"/>
      <c r="H2" s="204"/>
      <c r="I2" s="204"/>
      <c r="J2" s="205"/>
    </row>
    <row r="3" spans="1:23" ht="18" customHeight="1" x14ac:dyDescent="0.25">
      <c r="A3" s="12"/>
      <c r="B3" s="22"/>
      <c r="C3" s="19"/>
      <c r="D3" s="16"/>
      <c r="E3" s="16"/>
      <c r="F3" s="16"/>
      <c r="G3" s="16"/>
      <c r="H3" s="16"/>
      <c r="I3" s="36" t="s">
        <v>14</v>
      </c>
      <c r="J3" s="29"/>
    </row>
    <row r="4" spans="1:23" ht="18" customHeight="1" x14ac:dyDescent="0.25">
      <c r="A4" s="12"/>
      <c r="B4" s="22"/>
      <c r="C4" s="19"/>
      <c r="D4" s="16"/>
      <c r="E4" s="16"/>
      <c r="F4" s="16"/>
      <c r="G4" s="16"/>
      <c r="H4" s="16"/>
      <c r="I4" s="36" t="s">
        <v>16</v>
      </c>
      <c r="J4" s="29"/>
    </row>
    <row r="5" spans="1:23" ht="18" customHeight="1" thickBot="1" x14ac:dyDescent="0.3">
      <c r="A5" s="12"/>
      <c r="B5" s="37" t="s">
        <v>17</v>
      </c>
      <c r="C5" s="19"/>
      <c r="D5" s="16"/>
      <c r="E5" s="16"/>
      <c r="F5" s="38" t="s">
        <v>18</v>
      </c>
      <c r="G5" s="16"/>
      <c r="H5" s="16"/>
      <c r="I5" s="36" t="s">
        <v>19</v>
      </c>
      <c r="J5" s="39" t="s">
        <v>20</v>
      </c>
    </row>
    <row r="6" spans="1:23" ht="20.100000000000001" customHeight="1" thickTop="1" x14ac:dyDescent="0.25">
      <c r="A6" s="12"/>
      <c r="B6" s="206" t="s">
        <v>21</v>
      </c>
      <c r="C6" s="207"/>
      <c r="D6" s="207"/>
      <c r="E6" s="207"/>
      <c r="F6" s="207"/>
      <c r="G6" s="207"/>
      <c r="H6" s="207"/>
      <c r="I6" s="207"/>
      <c r="J6" s="208"/>
    </row>
    <row r="7" spans="1:23" ht="18" customHeight="1" x14ac:dyDescent="0.25">
      <c r="A7" s="12"/>
      <c r="B7" s="48" t="s">
        <v>24</v>
      </c>
      <c r="C7" s="41"/>
      <c r="D7" s="17"/>
      <c r="E7" s="17"/>
      <c r="F7" s="17"/>
      <c r="G7" s="49" t="s">
        <v>25</v>
      </c>
      <c r="H7" s="17"/>
      <c r="I7" s="27"/>
      <c r="J7" s="42"/>
    </row>
    <row r="8" spans="1:23" ht="20.100000000000001" customHeight="1" x14ac:dyDescent="0.25">
      <c r="A8" s="12"/>
      <c r="B8" s="209" t="s">
        <v>22</v>
      </c>
      <c r="C8" s="210"/>
      <c r="D8" s="210"/>
      <c r="E8" s="210"/>
      <c r="F8" s="210"/>
      <c r="G8" s="210"/>
      <c r="H8" s="210"/>
      <c r="I8" s="210"/>
      <c r="J8" s="211"/>
    </row>
    <row r="9" spans="1:23" ht="18" customHeight="1" x14ac:dyDescent="0.25">
      <c r="A9" s="12"/>
      <c r="B9" s="37" t="s">
        <v>26</v>
      </c>
      <c r="C9" s="19"/>
      <c r="D9" s="16"/>
      <c r="E9" s="16"/>
      <c r="F9" s="16"/>
      <c r="G9" s="38" t="s">
        <v>27</v>
      </c>
      <c r="H9" s="16"/>
      <c r="I9" s="26"/>
      <c r="J9" s="29"/>
    </row>
    <row r="10" spans="1:23" ht="20.100000000000001" customHeight="1" x14ac:dyDescent="0.25">
      <c r="A10" s="12"/>
      <c r="B10" s="209" t="s">
        <v>23</v>
      </c>
      <c r="C10" s="210"/>
      <c r="D10" s="210"/>
      <c r="E10" s="210"/>
      <c r="F10" s="210"/>
      <c r="G10" s="210"/>
      <c r="H10" s="210"/>
      <c r="I10" s="210"/>
      <c r="J10" s="211"/>
    </row>
    <row r="11" spans="1:23" ht="18" customHeight="1" thickBot="1" x14ac:dyDescent="0.3">
      <c r="A11" s="12"/>
      <c r="B11" s="37" t="s">
        <v>26</v>
      </c>
      <c r="C11" s="19"/>
      <c r="D11" s="16"/>
      <c r="E11" s="16"/>
      <c r="F11" s="16"/>
      <c r="G11" s="38" t="s">
        <v>27</v>
      </c>
      <c r="H11" s="16"/>
      <c r="I11" s="26"/>
      <c r="J11" s="29"/>
    </row>
    <row r="12" spans="1:23" ht="18" customHeight="1" thickTop="1" x14ac:dyDescent="0.25">
      <c r="A12" s="12"/>
      <c r="B12" s="43"/>
      <c r="C12" s="44"/>
      <c r="D12" s="45"/>
      <c r="E12" s="45"/>
      <c r="F12" s="45"/>
      <c r="G12" s="45"/>
      <c r="H12" s="45"/>
      <c r="I12" s="46"/>
      <c r="J12" s="47"/>
    </row>
    <row r="13" spans="1:23" ht="18" customHeight="1" x14ac:dyDescent="0.25">
      <c r="A13" s="12"/>
      <c r="B13" s="40"/>
      <c r="C13" s="41"/>
      <c r="D13" s="17"/>
      <c r="E13" s="17"/>
      <c r="F13" s="17"/>
      <c r="G13" s="17"/>
      <c r="H13" s="17"/>
      <c r="I13" s="27"/>
      <c r="J13" s="42"/>
    </row>
    <row r="14" spans="1:23" ht="18" customHeight="1" thickBot="1" x14ac:dyDescent="0.3">
      <c r="A14" s="12"/>
      <c r="B14" s="22"/>
      <c r="C14" s="19"/>
      <c r="D14" s="16"/>
      <c r="E14" s="16"/>
      <c r="F14" s="16"/>
      <c r="G14" s="16"/>
      <c r="H14" s="16"/>
      <c r="I14" s="26"/>
      <c r="J14" s="29"/>
    </row>
    <row r="15" spans="1:23" ht="18" customHeight="1" thickTop="1" x14ac:dyDescent="0.25">
      <c r="A15" s="12"/>
      <c r="B15" s="82" t="s">
        <v>28</v>
      </c>
      <c r="C15" s="83" t="s">
        <v>6</v>
      </c>
      <c r="D15" s="83" t="s">
        <v>57</v>
      </c>
      <c r="E15" s="84" t="s">
        <v>58</v>
      </c>
      <c r="F15" s="98" t="s">
        <v>59</v>
      </c>
      <c r="G15" s="50" t="s">
        <v>34</v>
      </c>
      <c r="H15" s="53" t="s">
        <v>35</v>
      </c>
      <c r="I15" s="97"/>
      <c r="J15" s="47"/>
    </row>
    <row r="16" spans="1:23" ht="18" customHeight="1" x14ac:dyDescent="0.25">
      <c r="A16" s="12"/>
      <c r="B16" s="85">
        <v>1</v>
      </c>
      <c r="C16" s="86" t="s">
        <v>29</v>
      </c>
      <c r="D16" s="87">
        <f>'Kryci_list 5674'!D16</f>
        <v>0</v>
      </c>
      <c r="E16" s="88">
        <f>'Kryci_list 5674'!E16</f>
        <v>0</v>
      </c>
      <c r="F16" s="99">
        <f>'Kryci_list 5674'!F16</f>
        <v>0</v>
      </c>
      <c r="G16" s="51">
        <v>6</v>
      </c>
      <c r="H16" s="108" t="s">
        <v>36</v>
      </c>
      <c r="I16" s="119"/>
      <c r="J16" s="111">
        <f>Rekapitulácia!F8</f>
        <v>0</v>
      </c>
    </row>
    <row r="17" spans="1:10" ht="18" customHeight="1" x14ac:dyDescent="0.25">
      <c r="A17" s="12"/>
      <c r="B17" s="58">
        <v>2</v>
      </c>
      <c r="C17" s="62" t="s">
        <v>30</v>
      </c>
      <c r="D17" s="68">
        <f>'Kryci_list 5674'!D17</f>
        <v>0</v>
      </c>
      <c r="E17" s="66">
        <f>'Kryci_list 5674'!E17</f>
        <v>0</v>
      </c>
      <c r="F17" s="71">
        <f>'Kryci_list 5674'!F17</f>
        <v>0</v>
      </c>
      <c r="G17" s="52">
        <v>7</v>
      </c>
      <c r="H17" s="109" t="s">
        <v>37</v>
      </c>
      <c r="I17" s="119"/>
      <c r="J17" s="112">
        <f>Rekapitulácia!E8</f>
        <v>0</v>
      </c>
    </row>
    <row r="18" spans="1:10" ht="18" customHeight="1" x14ac:dyDescent="0.25">
      <c r="A18" s="12"/>
      <c r="B18" s="59">
        <v>3</v>
      </c>
      <c r="C18" s="63" t="s">
        <v>31</v>
      </c>
      <c r="D18" s="69">
        <f>'Kryci_list 5674'!D18</f>
        <v>0</v>
      </c>
      <c r="E18" s="67">
        <f>'Kryci_list 5674'!E18</f>
        <v>0</v>
      </c>
      <c r="F18" s="72">
        <f>'Kryci_list 5674'!F18</f>
        <v>0</v>
      </c>
      <c r="G18" s="52">
        <v>8</v>
      </c>
      <c r="H18" s="109" t="s">
        <v>38</v>
      </c>
      <c r="I18" s="119"/>
      <c r="J18" s="112">
        <f>Rekapitulácia!D8</f>
        <v>0</v>
      </c>
    </row>
    <row r="19" spans="1:10" ht="18" customHeight="1" x14ac:dyDescent="0.25">
      <c r="A19" s="12"/>
      <c r="B19" s="59">
        <v>4</v>
      </c>
      <c r="C19" s="63" t="s">
        <v>32</v>
      </c>
      <c r="D19" s="69">
        <f>'Kryci_list 5674'!D19</f>
        <v>0</v>
      </c>
      <c r="E19" s="67">
        <f>'Kryci_list 5674'!E19</f>
        <v>0</v>
      </c>
      <c r="F19" s="72">
        <f>'Kryci_list 5674'!F19</f>
        <v>0</v>
      </c>
      <c r="G19" s="52">
        <v>9</v>
      </c>
      <c r="H19" s="117"/>
      <c r="I19" s="119"/>
      <c r="J19" s="118"/>
    </row>
    <row r="20" spans="1:10" ht="18" customHeight="1" thickBot="1" x14ac:dyDescent="0.3">
      <c r="A20" s="12"/>
      <c r="B20" s="59">
        <v>5</v>
      </c>
      <c r="C20" s="64" t="s">
        <v>33</v>
      </c>
      <c r="D20" s="70"/>
      <c r="E20" s="92"/>
      <c r="F20" s="100">
        <f>SUM(F16:F19)</f>
        <v>0</v>
      </c>
      <c r="G20" s="52">
        <v>10</v>
      </c>
      <c r="H20" s="109" t="s">
        <v>33</v>
      </c>
      <c r="I20" s="121"/>
      <c r="J20" s="91">
        <f>SUM(J16:J19)</f>
        <v>0</v>
      </c>
    </row>
    <row r="21" spans="1:10" ht="18" customHeight="1" thickTop="1" x14ac:dyDescent="0.25">
      <c r="A21" s="12"/>
      <c r="B21" s="56" t="s">
        <v>46</v>
      </c>
      <c r="C21" s="60" t="s">
        <v>47</v>
      </c>
      <c r="D21" s="65"/>
      <c r="E21" s="18"/>
      <c r="F21" s="90"/>
      <c r="G21" s="56" t="s">
        <v>53</v>
      </c>
      <c r="H21" s="53" t="s">
        <v>47</v>
      </c>
      <c r="I21" s="27"/>
      <c r="J21" s="122"/>
    </row>
    <row r="22" spans="1:10" ht="18" customHeight="1" x14ac:dyDescent="0.25">
      <c r="A22" s="12"/>
      <c r="B22" s="51">
        <v>11</v>
      </c>
      <c r="C22" s="54" t="s">
        <v>48</v>
      </c>
      <c r="D22" s="78"/>
      <c r="E22" s="81"/>
      <c r="F22" s="71">
        <f>'Kryci_list 5674'!F22</f>
        <v>0</v>
      </c>
      <c r="G22" s="51">
        <v>16</v>
      </c>
      <c r="H22" s="108" t="s">
        <v>54</v>
      </c>
      <c r="I22" s="119"/>
      <c r="J22" s="111">
        <f>'Kryci_list 5674'!J22</f>
        <v>0</v>
      </c>
    </row>
    <row r="23" spans="1:10" ht="18" customHeight="1" x14ac:dyDescent="0.25">
      <c r="A23" s="12"/>
      <c r="B23" s="52">
        <v>12</v>
      </c>
      <c r="C23" s="55" t="s">
        <v>49</v>
      </c>
      <c r="D23" s="57"/>
      <c r="E23" s="81"/>
      <c r="F23" s="72">
        <f>'Kryci_list 5674'!F23</f>
        <v>0</v>
      </c>
      <c r="G23" s="52">
        <v>17</v>
      </c>
      <c r="H23" s="109" t="s">
        <v>55</v>
      </c>
      <c r="I23" s="119"/>
      <c r="J23" s="112">
        <f>'Kryci_list 5674'!J23</f>
        <v>0</v>
      </c>
    </row>
    <row r="24" spans="1:10" ht="18" customHeight="1" x14ac:dyDescent="0.25">
      <c r="A24" s="12"/>
      <c r="B24" s="52">
        <v>13</v>
      </c>
      <c r="C24" s="55" t="s">
        <v>50</v>
      </c>
      <c r="D24" s="57"/>
      <c r="E24" s="81"/>
      <c r="F24" s="72">
        <f>'Kryci_list 5674'!F24</f>
        <v>0</v>
      </c>
      <c r="G24" s="52">
        <v>18</v>
      </c>
      <c r="H24" s="109" t="s">
        <v>56</v>
      </c>
      <c r="I24" s="119"/>
      <c r="J24" s="112">
        <f>'Kryci_list 5674'!J24</f>
        <v>0</v>
      </c>
    </row>
    <row r="25" spans="1:10" ht="18" customHeight="1" x14ac:dyDescent="0.25">
      <c r="A25" s="12"/>
      <c r="B25" s="52">
        <v>14</v>
      </c>
      <c r="C25" s="19"/>
      <c r="D25" s="57"/>
      <c r="E25" s="81"/>
      <c r="F25" s="79"/>
      <c r="G25" s="52">
        <v>19</v>
      </c>
      <c r="H25" s="117"/>
      <c r="I25" s="119"/>
      <c r="J25" s="112"/>
    </row>
    <row r="26" spans="1:10" ht="18" customHeight="1" thickBot="1" x14ac:dyDescent="0.3">
      <c r="A26" s="12"/>
      <c r="B26" s="52">
        <v>15</v>
      </c>
      <c r="C26" s="55"/>
      <c r="D26" s="57"/>
      <c r="E26" s="57"/>
      <c r="F26" s="101"/>
      <c r="G26" s="52">
        <v>20</v>
      </c>
      <c r="H26" s="109" t="s">
        <v>33</v>
      </c>
      <c r="I26" s="121"/>
      <c r="J26" s="91">
        <f>SUM(J22:J25)+SUM(F22:F25)</f>
        <v>0</v>
      </c>
    </row>
    <row r="27" spans="1:10" ht="18" customHeight="1" thickTop="1" x14ac:dyDescent="0.25">
      <c r="A27" s="12"/>
      <c r="B27" s="93"/>
      <c r="C27" s="133" t="s">
        <v>62</v>
      </c>
      <c r="D27" s="126"/>
      <c r="E27" s="94"/>
      <c r="F27" s="28"/>
      <c r="G27" s="102" t="s">
        <v>39</v>
      </c>
      <c r="H27" s="96" t="s">
        <v>40</v>
      </c>
      <c r="I27" s="27"/>
      <c r="J27" s="30"/>
    </row>
    <row r="28" spans="1:10" ht="18" customHeight="1" x14ac:dyDescent="0.25">
      <c r="A28" s="12"/>
      <c r="B28" s="25"/>
      <c r="C28" s="124"/>
      <c r="D28" s="127"/>
      <c r="E28" s="21"/>
      <c r="F28" s="12"/>
      <c r="G28" s="103">
        <v>21</v>
      </c>
      <c r="H28" s="107" t="s">
        <v>41</v>
      </c>
      <c r="I28" s="114"/>
      <c r="J28" s="89">
        <f>F20+J20+F26+J26</f>
        <v>0</v>
      </c>
    </row>
    <row r="29" spans="1:10" ht="18" customHeight="1" x14ac:dyDescent="0.25">
      <c r="A29" s="12"/>
      <c r="B29" s="73"/>
      <c r="C29" s="125"/>
      <c r="D29" s="128"/>
      <c r="E29" s="21"/>
      <c r="F29" s="12"/>
      <c r="G29" s="51">
        <v>22</v>
      </c>
      <c r="H29" s="108" t="s">
        <v>42</v>
      </c>
      <c r="I29" s="115">
        <f>Rekapitulácia!B9</f>
        <v>0</v>
      </c>
      <c r="J29" s="111">
        <f>ROUND(((ROUND(I29,2)*20)/100),2)*1</f>
        <v>0</v>
      </c>
    </row>
    <row r="30" spans="1:10" ht="18" customHeight="1" x14ac:dyDescent="0.25">
      <c r="A30" s="12"/>
      <c r="B30" s="22"/>
      <c r="C30" s="117"/>
      <c r="D30" s="119"/>
      <c r="E30" s="21"/>
      <c r="F30" s="12"/>
      <c r="G30" s="52">
        <v>23</v>
      </c>
      <c r="H30" s="109" t="s">
        <v>43</v>
      </c>
      <c r="I30" s="80">
        <f>Rekapitulácia!B10</f>
        <v>0</v>
      </c>
      <c r="J30" s="112">
        <f>ROUND(((ROUND(I30,2)*0)/100),2)</f>
        <v>0</v>
      </c>
    </row>
    <row r="31" spans="1:10" ht="18" customHeight="1" x14ac:dyDescent="0.25">
      <c r="A31" s="12"/>
      <c r="B31" s="23"/>
      <c r="C31" s="129"/>
      <c r="D31" s="130"/>
      <c r="E31" s="21"/>
      <c r="F31" s="12"/>
      <c r="G31" s="52">
        <v>24</v>
      </c>
      <c r="H31" s="109" t="s">
        <v>44</v>
      </c>
      <c r="I31" s="26"/>
      <c r="J31" s="201">
        <f>SUM(J28:J30)</f>
        <v>0</v>
      </c>
    </row>
    <row r="32" spans="1:10" ht="18" customHeight="1" thickBot="1" x14ac:dyDescent="0.3">
      <c r="A32" s="12"/>
      <c r="B32" s="40"/>
      <c r="C32" s="110"/>
      <c r="D32" s="116"/>
      <c r="E32" s="74"/>
      <c r="F32" s="75"/>
      <c r="G32" s="197" t="s">
        <v>45</v>
      </c>
      <c r="H32" s="198"/>
      <c r="I32" s="199"/>
      <c r="J32" s="200"/>
    </row>
    <row r="33" spans="1:10" ht="18" customHeight="1" thickTop="1" x14ac:dyDescent="0.25">
      <c r="A33" s="12"/>
      <c r="B33" s="93"/>
      <c r="C33" s="94"/>
      <c r="D33" s="131" t="s">
        <v>60</v>
      </c>
      <c r="E33" s="77"/>
      <c r="F33" s="77"/>
      <c r="G33" s="15"/>
      <c r="H33" s="131" t="s">
        <v>61</v>
      </c>
      <c r="I33" s="28"/>
      <c r="J33" s="31"/>
    </row>
    <row r="34" spans="1:10" ht="18" customHeight="1" x14ac:dyDescent="0.25">
      <c r="A34" s="12"/>
      <c r="B34" s="24"/>
      <c r="C34" s="20"/>
      <c r="D34" s="15"/>
      <c r="E34" s="15"/>
      <c r="F34" s="15"/>
      <c r="G34" s="15"/>
      <c r="H34" s="15"/>
      <c r="I34" s="28"/>
      <c r="J34" s="31"/>
    </row>
    <row r="35" spans="1:10" ht="18" customHeight="1" x14ac:dyDescent="0.25">
      <c r="A35" s="12"/>
      <c r="B35" s="25"/>
      <c r="C35" s="21"/>
      <c r="D35" s="3"/>
      <c r="E35" s="3"/>
      <c r="F35" s="3"/>
      <c r="G35" s="3"/>
      <c r="H35" s="3"/>
      <c r="I35" s="12"/>
      <c r="J35" s="32"/>
    </row>
    <row r="36" spans="1:10" ht="18" customHeight="1" x14ac:dyDescent="0.25">
      <c r="A36" s="12"/>
      <c r="B36" s="25"/>
      <c r="C36" s="21"/>
      <c r="D36" s="3"/>
      <c r="E36" s="3"/>
      <c r="F36" s="3"/>
      <c r="G36" s="3"/>
      <c r="H36" s="3"/>
      <c r="I36" s="12"/>
      <c r="J36" s="32"/>
    </row>
    <row r="37" spans="1:10" ht="18" customHeight="1" x14ac:dyDescent="0.25">
      <c r="A37" s="12"/>
      <c r="B37" s="25"/>
      <c r="C37" s="21"/>
      <c r="D37" s="3"/>
      <c r="E37" s="3"/>
      <c r="F37" s="3"/>
      <c r="G37" s="3"/>
      <c r="H37" s="3"/>
      <c r="I37" s="12"/>
      <c r="J37" s="32"/>
    </row>
    <row r="38" spans="1:10" ht="18" customHeight="1" x14ac:dyDescent="0.25">
      <c r="A38" s="12"/>
      <c r="B38" s="25"/>
      <c r="C38" s="21"/>
      <c r="D38" s="3"/>
      <c r="E38" s="3"/>
      <c r="F38" s="3"/>
      <c r="G38" s="3"/>
      <c r="H38" s="3"/>
      <c r="I38" s="12"/>
      <c r="J38" s="32"/>
    </row>
    <row r="39" spans="1:10" ht="18" customHeight="1" x14ac:dyDescent="0.25">
      <c r="A39" s="12"/>
      <c r="B39" s="25"/>
      <c r="C39" s="21"/>
      <c r="D39" s="3"/>
      <c r="E39" s="3"/>
      <c r="F39" s="3"/>
      <c r="G39" s="3"/>
      <c r="H39" s="3"/>
      <c r="I39" s="12"/>
      <c r="J39" s="32"/>
    </row>
    <row r="40" spans="1:10" ht="18" customHeight="1" thickBot="1" x14ac:dyDescent="0.3">
      <c r="A40" s="12"/>
      <c r="B40" s="73"/>
      <c r="C40" s="74"/>
      <c r="D40" s="13"/>
      <c r="E40" s="13"/>
      <c r="F40" s="13"/>
      <c r="G40" s="13"/>
      <c r="H40" s="13"/>
      <c r="I40" s="75"/>
      <c r="J40" s="76"/>
    </row>
    <row r="41" spans="1:10" ht="15.75" thickTop="1" x14ac:dyDescent="0.25">
      <c r="A41" s="12"/>
      <c r="B41" s="77"/>
      <c r="C41" s="77"/>
      <c r="D41" s="77"/>
      <c r="E41" s="77"/>
      <c r="F41" s="77"/>
      <c r="G41" s="77"/>
      <c r="H41" s="77"/>
      <c r="I41" s="77"/>
      <c r="J41" s="77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workbookViewId="0">
      <selection activeCell="B2" sqref="B2:J2"/>
    </sheetView>
  </sheetViews>
  <sheetFormatPr defaultColWidth="0"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 x14ac:dyDescent="0.3">
      <c r="A1" s="3"/>
      <c r="B1" s="13"/>
      <c r="C1" s="13"/>
      <c r="D1" s="13"/>
      <c r="E1" s="13"/>
      <c r="F1" s="14" t="s">
        <v>13</v>
      </c>
      <c r="G1" s="13"/>
      <c r="H1" s="13"/>
      <c r="I1" s="13"/>
      <c r="J1" s="13"/>
      <c r="W1">
        <v>30.126000000000001</v>
      </c>
    </row>
    <row r="2" spans="1:23" ht="30" customHeight="1" thickTop="1" x14ac:dyDescent="0.25">
      <c r="A2" s="12"/>
      <c r="B2" s="212" t="s">
        <v>316</v>
      </c>
      <c r="C2" s="213"/>
      <c r="D2" s="213"/>
      <c r="E2" s="213"/>
      <c r="F2" s="213"/>
      <c r="G2" s="213"/>
      <c r="H2" s="213"/>
      <c r="I2" s="213"/>
      <c r="J2" s="214"/>
    </row>
    <row r="3" spans="1:23" ht="18" customHeight="1" x14ac:dyDescent="0.25">
      <c r="A3" s="12"/>
      <c r="B3" s="33" t="s">
        <v>314</v>
      </c>
      <c r="C3" s="34"/>
      <c r="D3" s="35"/>
      <c r="E3" s="35"/>
      <c r="F3" s="35"/>
      <c r="G3" s="16"/>
      <c r="H3" s="16"/>
      <c r="I3" s="36" t="s">
        <v>14</v>
      </c>
      <c r="J3" s="29"/>
    </row>
    <row r="4" spans="1:23" ht="18" customHeight="1" x14ac:dyDescent="0.25">
      <c r="A4" s="12"/>
      <c r="B4" s="22"/>
      <c r="C4" s="19"/>
      <c r="D4" s="16"/>
      <c r="E4" s="16"/>
      <c r="F4" s="16"/>
      <c r="G4" s="16"/>
      <c r="H4" s="16"/>
      <c r="I4" s="36" t="s">
        <v>16</v>
      </c>
      <c r="J4" s="29"/>
    </row>
    <row r="5" spans="1:23" ht="18" customHeight="1" thickBot="1" x14ac:dyDescent="0.3">
      <c r="A5" s="12"/>
      <c r="B5" s="37" t="s">
        <v>17</v>
      </c>
      <c r="C5" s="19"/>
      <c r="D5" s="16"/>
      <c r="E5" s="16"/>
      <c r="F5" s="38" t="s">
        <v>18</v>
      </c>
      <c r="G5" s="16"/>
      <c r="H5" s="16"/>
      <c r="I5" s="36" t="s">
        <v>19</v>
      </c>
      <c r="J5" s="39" t="s">
        <v>20</v>
      </c>
    </row>
    <row r="6" spans="1:23" ht="20.100000000000001" customHeight="1" thickTop="1" x14ac:dyDescent="0.25">
      <c r="A6" s="12"/>
      <c r="B6" s="206" t="s">
        <v>21</v>
      </c>
      <c r="C6" s="207"/>
      <c r="D6" s="207"/>
      <c r="E6" s="207"/>
      <c r="F6" s="207"/>
      <c r="G6" s="207"/>
      <c r="H6" s="207"/>
      <c r="I6" s="207"/>
      <c r="J6" s="208"/>
    </row>
    <row r="7" spans="1:23" ht="18" customHeight="1" x14ac:dyDescent="0.25">
      <c r="A7" s="12"/>
      <c r="B7" s="48" t="s">
        <v>24</v>
      </c>
      <c r="C7" s="41"/>
      <c r="D7" s="17"/>
      <c r="E7" s="17"/>
      <c r="F7" s="17"/>
      <c r="G7" s="49" t="s">
        <v>25</v>
      </c>
      <c r="H7" s="17"/>
      <c r="I7" s="27"/>
      <c r="J7" s="42"/>
    </row>
    <row r="8" spans="1:23" ht="20.100000000000001" customHeight="1" x14ac:dyDescent="0.25">
      <c r="A8" s="12"/>
      <c r="B8" s="209" t="s">
        <v>22</v>
      </c>
      <c r="C8" s="210"/>
      <c r="D8" s="210"/>
      <c r="E8" s="210"/>
      <c r="F8" s="210"/>
      <c r="G8" s="210"/>
      <c r="H8" s="210"/>
      <c r="I8" s="210"/>
      <c r="J8" s="211"/>
    </row>
    <row r="9" spans="1:23" ht="18" customHeight="1" x14ac:dyDescent="0.25">
      <c r="A9" s="12"/>
      <c r="B9" s="37" t="s">
        <v>26</v>
      </c>
      <c r="C9" s="19"/>
      <c r="D9" s="16"/>
      <c r="E9" s="16"/>
      <c r="F9" s="16"/>
      <c r="G9" s="38" t="s">
        <v>27</v>
      </c>
      <c r="H9" s="16"/>
      <c r="I9" s="26"/>
      <c r="J9" s="29"/>
    </row>
    <row r="10" spans="1:23" ht="20.100000000000001" customHeight="1" x14ac:dyDescent="0.25">
      <c r="A10" s="12"/>
      <c r="B10" s="209" t="s">
        <v>23</v>
      </c>
      <c r="C10" s="210"/>
      <c r="D10" s="210"/>
      <c r="E10" s="210"/>
      <c r="F10" s="210"/>
      <c r="G10" s="210"/>
      <c r="H10" s="210"/>
      <c r="I10" s="210"/>
      <c r="J10" s="211"/>
    </row>
    <row r="11" spans="1:23" ht="18" customHeight="1" thickBot="1" x14ac:dyDescent="0.3">
      <c r="A11" s="12"/>
      <c r="B11" s="37" t="s">
        <v>26</v>
      </c>
      <c r="C11" s="19"/>
      <c r="D11" s="16"/>
      <c r="E11" s="16"/>
      <c r="F11" s="16"/>
      <c r="G11" s="38" t="s">
        <v>27</v>
      </c>
      <c r="H11" s="16"/>
      <c r="I11" s="26"/>
      <c r="J11" s="29"/>
    </row>
    <row r="12" spans="1:23" ht="18" customHeight="1" thickTop="1" x14ac:dyDescent="0.25">
      <c r="A12" s="12"/>
      <c r="B12" s="43"/>
      <c r="C12" s="44"/>
      <c r="D12" s="45"/>
      <c r="E12" s="45"/>
      <c r="F12" s="45"/>
      <c r="G12" s="45"/>
      <c r="H12" s="45"/>
      <c r="I12" s="46"/>
      <c r="J12" s="47"/>
    </row>
    <row r="13" spans="1:23" ht="18" customHeight="1" x14ac:dyDescent="0.25">
      <c r="A13" s="12"/>
      <c r="B13" s="40"/>
      <c r="C13" s="41"/>
      <c r="D13" s="17"/>
      <c r="E13" s="17"/>
      <c r="F13" s="17"/>
      <c r="G13" s="17"/>
      <c r="H13" s="17"/>
      <c r="I13" s="27"/>
      <c r="J13" s="42"/>
    </row>
    <row r="14" spans="1:23" ht="18" customHeight="1" thickBot="1" x14ac:dyDescent="0.3">
      <c r="A14" s="12"/>
      <c r="B14" s="22"/>
      <c r="C14" s="19"/>
      <c r="D14" s="16"/>
      <c r="E14" s="16"/>
      <c r="F14" s="16"/>
      <c r="G14" s="16"/>
      <c r="H14" s="16"/>
      <c r="I14" s="26"/>
      <c r="J14" s="29"/>
    </row>
    <row r="15" spans="1:23" ht="18" customHeight="1" thickTop="1" x14ac:dyDescent="0.25">
      <c r="A15" s="12"/>
      <c r="B15" s="82" t="s">
        <v>28</v>
      </c>
      <c r="C15" s="83" t="s">
        <v>6</v>
      </c>
      <c r="D15" s="83" t="s">
        <v>57</v>
      </c>
      <c r="E15" s="84" t="s">
        <v>58</v>
      </c>
      <c r="F15" s="98" t="s">
        <v>59</v>
      </c>
      <c r="G15" s="50" t="s">
        <v>34</v>
      </c>
      <c r="H15" s="53" t="s">
        <v>35</v>
      </c>
      <c r="I15" s="97"/>
      <c r="J15" s="47"/>
    </row>
    <row r="16" spans="1:23" ht="18" customHeight="1" x14ac:dyDescent="0.25">
      <c r="A16" s="12"/>
      <c r="B16" s="85">
        <v>1</v>
      </c>
      <c r="C16" s="86" t="s">
        <v>29</v>
      </c>
      <c r="D16" s="87">
        <f>'Rekap 5674'!B18</f>
        <v>0</v>
      </c>
      <c r="E16" s="88">
        <f>'Rekap 5674'!C18</f>
        <v>0</v>
      </c>
      <c r="F16" s="99">
        <f>'Rekap 5674'!D18</f>
        <v>0</v>
      </c>
      <c r="G16" s="51">
        <v>6</v>
      </c>
      <c r="H16" s="108" t="s">
        <v>36</v>
      </c>
      <c r="I16" s="119"/>
      <c r="J16" s="111">
        <v>0</v>
      </c>
    </row>
    <row r="17" spans="1:26" ht="18" customHeight="1" x14ac:dyDescent="0.25">
      <c r="A17" s="12"/>
      <c r="B17" s="58">
        <v>2</v>
      </c>
      <c r="C17" s="62" t="s">
        <v>30</v>
      </c>
      <c r="D17" s="68">
        <f>'Rekap 5674'!B29</f>
        <v>0</v>
      </c>
      <c r="E17" s="66">
        <f>'Rekap 5674'!C29</f>
        <v>0</v>
      </c>
      <c r="F17" s="71">
        <f>'Rekap 5674'!D29</f>
        <v>0</v>
      </c>
      <c r="G17" s="52">
        <v>7</v>
      </c>
      <c r="H17" s="109" t="s">
        <v>37</v>
      </c>
      <c r="I17" s="119"/>
      <c r="J17" s="112">
        <f>'SO 5674'!Z149</f>
        <v>0</v>
      </c>
    </row>
    <row r="18" spans="1:26" ht="18" customHeight="1" x14ac:dyDescent="0.25">
      <c r="A18" s="12"/>
      <c r="B18" s="59">
        <v>3</v>
      </c>
      <c r="C18" s="63" t="s">
        <v>31</v>
      </c>
      <c r="D18" s="69"/>
      <c r="E18" s="67"/>
      <c r="F18" s="72"/>
      <c r="G18" s="52">
        <v>8</v>
      </c>
      <c r="H18" s="109" t="s">
        <v>38</v>
      </c>
      <c r="I18" s="119"/>
      <c r="J18" s="112">
        <v>0</v>
      </c>
    </row>
    <row r="19" spans="1:26" ht="18" customHeight="1" x14ac:dyDescent="0.25">
      <c r="A19" s="12"/>
      <c r="B19" s="59">
        <v>4</v>
      </c>
      <c r="C19" s="63" t="s">
        <v>32</v>
      </c>
      <c r="D19" s="69"/>
      <c r="E19" s="67"/>
      <c r="F19" s="72"/>
      <c r="G19" s="52">
        <v>9</v>
      </c>
      <c r="H19" s="117"/>
      <c r="I19" s="119"/>
      <c r="J19" s="118"/>
    </row>
    <row r="20" spans="1:26" ht="18" customHeight="1" thickBot="1" x14ac:dyDescent="0.3">
      <c r="A20" s="12"/>
      <c r="B20" s="59">
        <v>5</v>
      </c>
      <c r="C20" s="64" t="s">
        <v>33</v>
      </c>
      <c r="D20" s="70"/>
      <c r="E20" s="92"/>
      <c r="F20" s="100">
        <f>SUM(F16:F19)</f>
        <v>0</v>
      </c>
      <c r="G20" s="52">
        <v>10</v>
      </c>
      <c r="H20" s="109" t="s">
        <v>33</v>
      </c>
      <c r="I20" s="121"/>
      <c r="J20" s="91">
        <f>SUM(J16:J19)</f>
        <v>0</v>
      </c>
    </row>
    <row r="21" spans="1:26" ht="18" customHeight="1" thickTop="1" x14ac:dyDescent="0.25">
      <c r="A21" s="12"/>
      <c r="B21" s="56" t="s">
        <v>46</v>
      </c>
      <c r="C21" s="60" t="s">
        <v>47</v>
      </c>
      <c r="D21" s="65"/>
      <c r="E21" s="18"/>
      <c r="F21" s="90"/>
      <c r="G21" s="56" t="s">
        <v>53</v>
      </c>
      <c r="H21" s="53" t="s">
        <v>47</v>
      </c>
      <c r="I21" s="27"/>
      <c r="J21" s="122"/>
    </row>
    <row r="22" spans="1:26" ht="18" customHeight="1" x14ac:dyDescent="0.25">
      <c r="A22" s="12"/>
      <c r="B22" s="51">
        <v>11</v>
      </c>
      <c r="C22" s="54" t="s">
        <v>48</v>
      </c>
      <c r="D22" s="78"/>
      <c r="E22" s="80" t="s">
        <v>51</v>
      </c>
      <c r="F22" s="71">
        <f>((F16*U22*0)+(F17*V22*0)+(F18*W22*0))/100</f>
        <v>0</v>
      </c>
      <c r="G22" s="51">
        <v>16</v>
      </c>
      <c r="H22" s="108" t="s">
        <v>54</v>
      </c>
      <c r="I22" s="120" t="s">
        <v>51</v>
      </c>
      <c r="J22" s="111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12"/>
      <c r="B23" s="52">
        <v>12</v>
      </c>
      <c r="C23" s="55" t="s">
        <v>49</v>
      </c>
      <c r="D23" s="57"/>
      <c r="E23" s="80" t="s">
        <v>52</v>
      </c>
      <c r="F23" s="72">
        <f>((F16*U23*0)+(F17*V23*0)+(F18*W23*0))/100</f>
        <v>0</v>
      </c>
      <c r="G23" s="52">
        <v>17</v>
      </c>
      <c r="H23" s="109" t="s">
        <v>55</v>
      </c>
      <c r="I23" s="120" t="s">
        <v>51</v>
      </c>
      <c r="J23" s="112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2"/>
      <c r="B24" s="52">
        <v>13</v>
      </c>
      <c r="C24" s="55" t="s">
        <v>50</v>
      </c>
      <c r="D24" s="57"/>
      <c r="E24" s="80" t="s">
        <v>51</v>
      </c>
      <c r="F24" s="72">
        <f>((F16*U24*0)+(F17*V24*0)+(F18*W24*0))/100</f>
        <v>0</v>
      </c>
      <c r="G24" s="52">
        <v>18</v>
      </c>
      <c r="H24" s="109" t="s">
        <v>56</v>
      </c>
      <c r="I24" s="120" t="s">
        <v>52</v>
      </c>
      <c r="J24" s="112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12"/>
      <c r="B25" s="52">
        <v>14</v>
      </c>
      <c r="C25" s="19"/>
      <c r="D25" s="57"/>
      <c r="E25" s="81"/>
      <c r="F25" s="79"/>
      <c r="G25" s="52">
        <v>19</v>
      </c>
      <c r="H25" s="117"/>
      <c r="I25" s="119"/>
      <c r="J25" s="118"/>
    </row>
    <row r="26" spans="1:26" ht="18" customHeight="1" thickBot="1" x14ac:dyDescent="0.3">
      <c r="A26" s="12"/>
      <c r="B26" s="52">
        <v>15</v>
      </c>
      <c r="C26" s="55"/>
      <c r="D26" s="57"/>
      <c r="E26" s="57"/>
      <c r="F26" s="101"/>
      <c r="G26" s="52">
        <v>20</v>
      </c>
      <c r="H26" s="109" t="s">
        <v>33</v>
      </c>
      <c r="I26" s="121"/>
      <c r="J26" s="91">
        <f>SUM(J22:J25)+SUM(F22:F25)</f>
        <v>0</v>
      </c>
    </row>
    <row r="27" spans="1:26" ht="18" customHeight="1" thickTop="1" x14ac:dyDescent="0.25">
      <c r="A27" s="12"/>
      <c r="B27" s="93"/>
      <c r="C27" s="133" t="s">
        <v>62</v>
      </c>
      <c r="D27" s="126"/>
      <c r="E27" s="94"/>
      <c r="F27" s="28"/>
      <c r="G27" s="102" t="s">
        <v>39</v>
      </c>
      <c r="H27" s="96" t="s">
        <v>40</v>
      </c>
      <c r="I27" s="27"/>
      <c r="J27" s="30"/>
    </row>
    <row r="28" spans="1:26" ht="18" customHeight="1" x14ac:dyDescent="0.25">
      <c r="A28" s="12"/>
      <c r="B28" s="25"/>
      <c r="C28" s="124"/>
      <c r="D28" s="127"/>
      <c r="E28" s="21"/>
      <c r="F28" s="12"/>
      <c r="G28" s="103">
        <v>21</v>
      </c>
      <c r="H28" s="107" t="s">
        <v>41</v>
      </c>
      <c r="I28" s="114"/>
      <c r="J28" s="89">
        <f>F20+J20+F26+J26</f>
        <v>0</v>
      </c>
    </row>
    <row r="29" spans="1:26" ht="18" customHeight="1" x14ac:dyDescent="0.25">
      <c r="A29" s="12"/>
      <c r="B29" s="73"/>
      <c r="C29" s="125"/>
      <c r="D29" s="128"/>
      <c r="E29" s="21"/>
      <c r="F29" s="12"/>
      <c r="G29" s="51">
        <v>22</v>
      </c>
      <c r="H29" s="108" t="s">
        <v>42</v>
      </c>
      <c r="I29" s="115">
        <f>J28-SUM('SO 5674'!K9:'SO 5674'!K148)</f>
        <v>0</v>
      </c>
      <c r="J29" s="111">
        <f>ROUND(((ROUND(I29,2)*20)*1/100),2)</f>
        <v>0</v>
      </c>
    </row>
    <row r="30" spans="1:26" ht="18" customHeight="1" x14ac:dyDescent="0.25">
      <c r="A30" s="12"/>
      <c r="B30" s="22"/>
      <c r="C30" s="117"/>
      <c r="D30" s="119"/>
      <c r="E30" s="21"/>
      <c r="F30" s="12"/>
      <c r="G30" s="52">
        <v>23</v>
      </c>
      <c r="H30" s="109" t="s">
        <v>43</v>
      </c>
      <c r="I30" s="80">
        <f>SUM('SO 5674'!K9:'SO 5674'!K148)</f>
        <v>0</v>
      </c>
      <c r="J30" s="112">
        <f>ROUND(((ROUND(I30,2)*0)/100),2)</f>
        <v>0</v>
      </c>
    </row>
    <row r="31" spans="1:26" ht="18" customHeight="1" x14ac:dyDescent="0.25">
      <c r="A31" s="12"/>
      <c r="B31" s="23"/>
      <c r="C31" s="129"/>
      <c r="D31" s="130"/>
      <c r="E31" s="21"/>
      <c r="F31" s="12"/>
      <c r="G31" s="103">
        <v>24</v>
      </c>
      <c r="H31" s="107" t="s">
        <v>44</v>
      </c>
      <c r="I31" s="106"/>
      <c r="J31" s="123">
        <f>SUM(J28:J30)</f>
        <v>0</v>
      </c>
    </row>
    <row r="32" spans="1:26" ht="18" customHeight="1" thickBot="1" x14ac:dyDescent="0.3">
      <c r="A32" s="12"/>
      <c r="B32" s="40"/>
      <c r="C32" s="110"/>
      <c r="D32" s="116"/>
      <c r="E32" s="74"/>
      <c r="F32" s="75"/>
      <c r="G32" s="51" t="s">
        <v>45</v>
      </c>
      <c r="H32" s="110"/>
      <c r="I32" s="116"/>
      <c r="J32" s="113"/>
    </row>
    <row r="33" spans="1:10" ht="18" customHeight="1" thickTop="1" x14ac:dyDescent="0.25">
      <c r="A33" s="12"/>
      <c r="B33" s="93"/>
      <c r="C33" s="94"/>
      <c r="D33" s="131" t="s">
        <v>60</v>
      </c>
      <c r="E33" s="77"/>
      <c r="F33" s="95"/>
      <c r="G33" s="104">
        <v>26</v>
      </c>
      <c r="H33" s="132" t="s">
        <v>61</v>
      </c>
      <c r="I33" s="28"/>
      <c r="J33" s="105"/>
    </row>
    <row r="34" spans="1:10" ht="18" customHeight="1" x14ac:dyDescent="0.25">
      <c r="A34" s="12"/>
      <c r="B34" s="24"/>
      <c r="C34" s="20"/>
      <c r="D34" s="15"/>
      <c r="E34" s="15"/>
      <c r="F34" s="15"/>
      <c r="G34" s="15"/>
      <c r="H34" s="15"/>
      <c r="I34" s="28"/>
      <c r="J34" s="31"/>
    </row>
    <row r="35" spans="1:10" ht="18" customHeight="1" x14ac:dyDescent="0.25">
      <c r="A35" s="12"/>
      <c r="B35" s="25"/>
      <c r="C35" s="21"/>
      <c r="D35" s="3"/>
      <c r="E35" s="3"/>
      <c r="F35" s="3"/>
      <c r="G35" s="3"/>
      <c r="H35" s="3"/>
      <c r="I35" s="12"/>
      <c r="J35" s="32"/>
    </row>
    <row r="36" spans="1:10" ht="18" customHeight="1" x14ac:dyDescent="0.25">
      <c r="A36" s="12"/>
      <c r="B36" s="25"/>
      <c r="C36" s="21"/>
      <c r="D36" s="3"/>
      <c r="E36" s="3"/>
      <c r="F36" s="3"/>
      <c r="G36" s="3"/>
      <c r="H36" s="3"/>
      <c r="I36" s="12"/>
      <c r="J36" s="32"/>
    </row>
    <row r="37" spans="1:10" ht="18" customHeight="1" x14ac:dyDescent="0.25">
      <c r="A37" s="12"/>
      <c r="B37" s="25"/>
      <c r="C37" s="21"/>
      <c r="D37" s="3"/>
      <c r="E37" s="3"/>
      <c r="F37" s="3"/>
      <c r="G37" s="3"/>
      <c r="H37" s="3"/>
      <c r="I37" s="12"/>
      <c r="J37" s="32"/>
    </row>
    <row r="38" spans="1:10" ht="18" customHeight="1" x14ac:dyDescent="0.25">
      <c r="A38" s="12"/>
      <c r="B38" s="25"/>
      <c r="C38" s="21"/>
      <c r="D38" s="3"/>
      <c r="E38" s="3"/>
      <c r="F38" s="3"/>
      <c r="G38" s="3"/>
      <c r="H38" s="3"/>
      <c r="I38" s="12"/>
      <c r="J38" s="32"/>
    </row>
    <row r="39" spans="1:10" ht="18" customHeight="1" x14ac:dyDescent="0.25">
      <c r="A39" s="12"/>
      <c r="B39" s="25"/>
      <c r="C39" s="21"/>
      <c r="D39" s="3"/>
      <c r="E39" s="3"/>
      <c r="F39" s="3"/>
      <c r="G39" s="3"/>
      <c r="H39" s="3"/>
      <c r="I39" s="12"/>
      <c r="J39" s="32"/>
    </row>
    <row r="40" spans="1:10" ht="18" customHeight="1" thickBot="1" x14ac:dyDescent="0.3">
      <c r="A40" s="12"/>
      <c r="B40" s="73"/>
      <c r="C40" s="74"/>
      <c r="D40" s="13"/>
      <c r="E40" s="13"/>
      <c r="F40" s="13"/>
      <c r="G40" s="13"/>
      <c r="H40" s="13"/>
      <c r="I40" s="75"/>
      <c r="J40" s="76"/>
    </row>
    <row r="41" spans="1:10" ht="15.75" thickTop="1" x14ac:dyDescent="0.25">
      <c r="A41" s="12"/>
      <c r="B41" s="77"/>
      <c r="C41" s="77"/>
      <c r="D41" s="77"/>
      <c r="E41" s="77"/>
      <c r="F41" s="77"/>
      <c r="G41" s="77"/>
      <c r="H41" s="77"/>
      <c r="I41" s="77"/>
      <c r="J41" s="77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00"/>
  <sheetViews>
    <sheetView workbookViewId="0"/>
  </sheetViews>
  <sheetFormatPr defaultColWidth="0" defaultRowHeight="15" x14ac:dyDescent="0.25"/>
  <cols>
    <col min="1" max="1" width="37.7109375" customWidth="1"/>
    <col min="2" max="4" width="10.7109375" customWidth="1"/>
    <col min="5" max="6" width="9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20.100000000000001" customHeight="1" x14ac:dyDescent="0.25">
      <c r="A1" s="215" t="s">
        <v>21</v>
      </c>
      <c r="B1" s="216"/>
      <c r="C1" s="216"/>
      <c r="D1" s="217"/>
      <c r="E1" s="136" t="s">
        <v>18</v>
      </c>
      <c r="F1" s="135"/>
      <c r="W1">
        <v>30.126000000000001</v>
      </c>
    </row>
    <row r="2" spans="1:26" ht="20.100000000000001" customHeight="1" x14ac:dyDescent="0.25">
      <c r="A2" s="215" t="s">
        <v>22</v>
      </c>
      <c r="B2" s="216"/>
      <c r="C2" s="216"/>
      <c r="D2" s="217"/>
      <c r="E2" s="136" t="s">
        <v>16</v>
      </c>
      <c r="F2" s="135"/>
    </row>
    <row r="3" spans="1:26" ht="20.100000000000001" customHeight="1" x14ac:dyDescent="0.25">
      <c r="A3" s="215" t="s">
        <v>23</v>
      </c>
      <c r="B3" s="216"/>
      <c r="C3" s="216"/>
      <c r="D3" s="217"/>
      <c r="E3" s="136" t="s">
        <v>66</v>
      </c>
      <c r="F3" s="135"/>
    </row>
    <row r="4" spans="1:26" x14ac:dyDescent="0.25">
      <c r="A4" s="137" t="s">
        <v>1</v>
      </c>
      <c r="B4" s="134"/>
      <c r="C4" s="134"/>
      <c r="D4" s="134"/>
      <c r="E4" s="134"/>
      <c r="F4" s="134"/>
    </row>
    <row r="5" spans="1:26" x14ac:dyDescent="0.25">
      <c r="A5" s="137" t="s">
        <v>15</v>
      </c>
      <c r="B5" s="134"/>
      <c r="C5" s="134"/>
      <c r="D5" s="134"/>
      <c r="E5" s="134"/>
      <c r="F5" s="134"/>
    </row>
    <row r="6" spans="1:26" x14ac:dyDescent="0.25">
      <c r="A6" s="134"/>
      <c r="B6" s="134"/>
      <c r="C6" s="134"/>
      <c r="D6" s="134"/>
      <c r="E6" s="134"/>
      <c r="F6" s="134"/>
    </row>
    <row r="7" spans="1:26" x14ac:dyDescent="0.25">
      <c r="A7" s="134"/>
      <c r="B7" s="134"/>
      <c r="C7" s="134"/>
      <c r="D7" s="134"/>
      <c r="E7" s="134"/>
      <c r="F7" s="134"/>
    </row>
    <row r="8" spans="1:26" x14ac:dyDescent="0.25">
      <c r="A8" s="138" t="s">
        <v>67</v>
      </c>
      <c r="B8" s="134"/>
      <c r="C8" s="134"/>
      <c r="D8" s="134"/>
      <c r="E8" s="134"/>
      <c r="F8" s="134"/>
    </row>
    <row r="9" spans="1:26" x14ac:dyDescent="0.25">
      <c r="A9" s="139" t="s">
        <v>63</v>
      </c>
      <c r="B9" s="139" t="s">
        <v>57</v>
      </c>
      <c r="C9" s="139" t="s">
        <v>58</v>
      </c>
      <c r="D9" s="139" t="s">
        <v>33</v>
      </c>
      <c r="E9" s="139" t="s">
        <v>64</v>
      </c>
      <c r="F9" s="139" t="s">
        <v>65</v>
      </c>
    </row>
    <row r="10" spans="1:26" x14ac:dyDescent="0.25">
      <c r="A10" s="146" t="s">
        <v>68</v>
      </c>
      <c r="B10" s="147"/>
      <c r="C10" s="143"/>
      <c r="D10" s="143"/>
      <c r="E10" s="144"/>
      <c r="F10" s="144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</row>
    <row r="11" spans="1:26" x14ac:dyDescent="0.25">
      <c r="A11" s="148" t="s">
        <v>69</v>
      </c>
      <c r="B11" s="149">
        <f>'SO 5674'!L16</f>
        <v>0</v>
      </c>
      <c r="C11" s="149">
        <f>'SO 5674'!M16</f>
        <v>0</v>
      </c>
      <c r="D11" s="149">
        <f>'SO 5674'!I16</f>
        <v>0</v>
      </c>
      <c r="E11" s="150">
        <f>'SO 5674'!S16</f>
        <v>0</v>
      </c>
      <c r="F11" s="150">
        <f>'SO 5674'!V16</f>
        <v>0</v>
      </c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</row>
    <row r="12" spans="1:26" x14ac:dyDescent="0.25">
      <c r="A12" s="148" t="s">
        <v>70</v>
      </c>
      <c r="B12" s="149">
        <f>'SO 5674'!L26</f>
        <v>0</v>
      </c>
      <c r="C12" s="149">
        <f>'SO 5674'!M26</f>
        <v>0</v>
      </c>
      <c r="D12" s="149">
        <f>'SO 5674'!I26</f>
        <v>0</v>
      </c>
      <c r="E12" s="150">
        <f>'SO 5674'!S26</f>
        <v>28.6</v>
      </c>
      <c r="F12" s="150">
        <f>'SO 5674'!V26</f>
        <v>0</v>
      </c>
      <c r="G12" s="145"/>
      <c r="H12" s="145"/>
      <c r="I12" s="145"/>
      <c r="J12" s="145"/>
      <c r="K12" s="145"/>
      <c r="L12" s="145"/>
      <c r="M12" s="145"/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45"/>
    </row>
    <row r="13" spans="1:26" x14ac:dyDescent="0.25">
      <c r="A13" s="148" t="s">
        <v>71</v>
      </c>
      <c r="B13" s="149">
        <f>'SO 5674'!L32</f>
        <v>0</v>
      </c>
      <c r="C13" s="149">
        <f>'SO 5674'!M32</f>
        <v>0</v>
      </c>
      <c r="D13" s="149">
        <f>'SO 5674'!I32</f>
        <v>0</v>
      </c>
      <c r="E13" s="150">
        <f>'SO 5674'!S32</f>
        <v>11.73</v>
      </c>
      <c r="F13" s="150">
        <f>'SO 5674'!V32</f>
        <v>0</v>
      </c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5"/>
    </row>
    <row r="14" spans="1:26" x14ac:dyDescent="0.25">
      <c r="A14" s="148" t="s">
        <v>72</v>
      </c>
      <c r="B14" s="149">
        <f>'SO 5674'!L39</f>
        <v>0</v>
      </c>
      <c r="C14" s="149">
        <f>'SO 5674'!M39</f>
        <v>0</v>
      </c>
      <c r="D14" s="149">
        <f>'SO 5674'!I39</f>
        <v>0</v>
      </c>
      <c r="E14" s="150">
        <f>'SO 5674'!S39</f>
        <v>4</v>
      </c>
      <c r="F14" s="150">
        <f>'SO 5674'!V39</f>
        <v>0</v>
      </c>
      <c r="G14" s="145"/>
      <c r="H14" s="145"/>
      <c r="I14" s="145"/>
      <c r="J14" s="145"/>
      <c r="K14" s="145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</row>
    <row r="15" spans="1:26" x14ac:dyDescent="0.25">
      <c r="A15" s="148" t="s">
        <v>73</v>
      </c>
      <c r="B15" s="149">
        <f>'SO 5674'!L52</f>
        <v>0</v>
      </c>
      <c r="C15" s="149">
        <f>'SO 5674'!M52</f>
        <v>0</v>
      </c>
      <c r="D15" s="149">
        <f>'SO 5674'!I52</f>
        <v>0</v>
      </c>
      <c r="E15" s="150">
        <f>'SO 5674'!S52</f>
        <v>4.2699999999999996</v>
      </c>
      <c r="F15" s="150">
        <f>'SO 5674'!V52</f>
        <v>0</v>
      </c>
      <c r="G15" s="145"/>
      <c r="H15" s="145"/>
      <c r="I15" s="145"/>
      <c r="J15" s="145"/>
      <c r="K15" s="145"/>
      <c r="L15" s="145"/>
      <c r="M15" s="145"/>
      <c r="N15" s="145"/>
      <c r="O15" s="145"/>
      <c r="P15" s="145"/>
      <c r="Q15" s="145"/>
      <c r="R15" s="145"/>
      <c r="S15" s="145"/>
      <c r="T15" s="145"/>
      <c r="U15" s="145"/>
      <c r="V15" s="145"/>
      <c r="W15" s="145"/>
      <c r="X15" s="145"/>
      <c r="Y15" s="145"/>
      <c r="Z15" s="145"/>
    </row>
    <row r="16" spans="1:26" x14ac:dyDescent="0.25">
      <c r="A16" s="148" t="s">
        <v>74</v>
      </c>
      <c r="B16" s="149">
        <f>'SO 5674'!L67</f>
        <v>0</v>
      </c>
      <c r="C16" s="149">
        <f>'SO 5674'!M67</f>
        <v>0</v>
      </c>
      <c r="D16" s="149">
        <f>'SO 5674'!I67</f>
        <v>0</v>
      </c>
      <c r="E16" s="150">
        <f>'SO 5674'!S67</f>
        <v>0.28999999999999998</v>
      </c>
      <c r="F16" s="150">
        <f>'SO 5674'!V67</f>
        <v>0.87</v>
      </c>
      <c r="G16" s="145"/>
      <c r="H16" s="145"/>
      <c r="I16" s="145"/>
      <c r="J16" s="145"/>
      <c r="K16" s="145"/>
      <c r="L16" s="145"/>
      <c r="M16" s="145"/>
      <c r="N16" s="145"/>
      <c r="O16" s="145"/>
      <c r="P16" s="145"/>
      <c r="Q16" s="145"/>
      <c r="R16" s="145"/>
      <c r="S16" s="145"/>
      <c r="T16" s="145"/>
      <c r="U16" s="145"/>
      <c r="V16" s="145"/>
      <c r="W16" s="145"/>
      <c r="X16" s="145"/>
      <c r="Y16" s="145"/>
      <c r="Z16" s="145"/>
    </row>
    <row r="17" spans="1:26" x14ac:dyDescent="0.25">
      <c r="A17" s="148" t="s">
        <v>75</v>
      </c>
      <c r="B17" s="149">
        <f>'SO 5674'!L71</f>
        <v>0</v>
      </c>
      <c r="C17" s="149">
        <f>'SO 5674'!M71</f>
        <v>0</v>
      </c>
      <c r="D17" s="149">
        <f>'SO 5674'!I71</f>
        <v>0</v>
      </c>
      <c r="E17" s="150">
        <f>'SO 5674'!S71</f>
        <v>0</v>
      </c>
      <c r="F17" s="150">
        <f>'SO 5674'!V71</f>
        <v>0</v>
      </c>
      <c r="G17" s="145"/>
      <c r="H17" s="145"/>
      <c r="I17" s="145"/>
      <c r="J17" s="145"/>
      <c r="K17" s="145"/>
      <c r="L17" s="145"/>
      <c r="M17" s="145"/>
      <c r="N17" s="145"/>
      <c r="O17" s="145"/>
      <c r="P17" s="145"/>
      <c r="Q17" s="145"/>
      <c r="R17" s="145"/>
      <c r="S17" s="145"/>
      <c r="T17" s="145"/>
      <c r="U17" s="145"/>
      <c r="V17" s="145"/>
      <c r="W17" s="145"/>
      <c r="X17" s="145"/>
      <c r="Y17" s="145"/>
      <c r="Z17" s="145"/>
    </row>
    <row r="18" spans="1:26" x14ac:dyDescent="0.25">
      <c r="A18" s="2" t="s">
        <v>68</v>
      </c>
      <c r="B18" s="151">
        <f>'SO 5674'!L73</f>
        <v>0</v>
      </c>
      <c r="C18" s="151">
        <f>'SO 5674'!M73</f>
        <v>0</v>
      </c>
      <c r="D18" s="151">
        <f>'SO 5674'!I73</f>
        <v>0</v>
      </c>
      <c r="E18" s="152">
        <f>'SO 5674'!S73</f>
        <v>48.9</v>
      </c>
      <c r="F18" s="152">
        <f>'SO 5674'!V73</f>
        <v>0.87</v>
      </c>
      <c r="G18" s="145"/>
      <c r="H18" s="145"/>
      <c r="I18" s="145"/>
      <c r="J18" s="145"/>
      <c r="K18" s="145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5"/>
    </row>
    <row r="19" spans="1:26" x14ac:dyDescent="0.25">
      <c r="A19" s="1"/>
      <c r="B19" s="141"/>
      <c r="C19" s="141"/>
      <c r="D19" s="141"/>
      <c r="E19" s="140"/>
      <c r="F19" s="140"/>
    </row>
    <row r="20" spans="1:26" x14ac:dyDescent="0.25">
      <c r="A20" s="2" t="s">
        <v>76</v>
      </c>
      <c r="B20" s="151"/>
      <c r="C20" s="149"/>
      <c r="D20" s="149"/>
      <c r="E20" s="150"/>
      <c r="F20" s="150"/>
      <c r="G20" s="145"/>
      <c r="H20" s="145"/>
      <c r="I20" s="145"/>
      <c r="J20" s="145"/>
      <c r="K20" s="145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</row>
    <row r="21" spans="1:26" x14ac:dyDescent="0.25">
      <c r="A21" s="148" t="s">
        <v>77</v>
      </c>
      <c r="B21" s="149">
        <f>'SO 5674'!L82</f>
        <v>0</v>
      </c>
      <c r="C21" s="149">
        <f>'SO 5674'!M82</f>
        <v>0</v>
      </c>
      <c r="D21" s="149">
        <f>'SO 5674'!I82</f>
        <v>0</v>
      </c>
      <c r="E21" s="150">
        <f>'SO 5674'!S82</f>
        <v>0.03</v>
      </c>
      <c r="F21" s="150">
        <f>'SO 5674'!V82</f>
        <v>0</v>
      </c>
      <c r="G21" s="145"/>
      <c r="H21" s="145"/>
      <c r="I21" s="145"/>
      <c r="J21" s="145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</row>
    <row r="22" spans="1:26" x14ac:dyDescent="0.25">
      <c r="A22" s="148" t="s">
        <v>78</v>
      </c>
      <c r="B22" s="149">
        <f>'SO 5674'!L89</f>
        <v>0</v>
      </c>
      <c r="C22" s="149">
        <f>'SO 5674'!M89</f>
        <v>0</v>
      </c>
      <c r="D22" s="149">
        <f>'SO 5674'!I89</f>
        <v>0</v>
      </c>
      <c r="E22" s="150">
        <f>'SO 5674'!S89</f>
        <v>0</v>
      </c>
      <c r="F22" s="150">
        <f>'SO 5674'!V89</f>
        <v>0</v>
      </c>
      <c r="G22" s="145"/>
      <c r="H22" s="145"/>
      <c r="I22" s="145"/>
      <c r="J22" s="145"/>
      <c r="K22" s="145"/>
      <c r="L22" s="145"/>
      <c r="M22" s="145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</row>
    <row r="23" spans="1:26" x14ac:dyDescent="0.25">
      <c r="A23" s="148" t="s">
        <v>79</v>
      </c>
      <c r="B23" s="149">
        <f>'SO 5674'!L103</f>
        <v>0</v>
      </c>
      <c r="C23" s="149">
        <f>'SO 5674'!M103</f>
        <v>0</v>
      </c>
      <c r="D23" s="149">
        <f>'SO 5674'!I103</f>
        <v>0</v>
      </c>
      <c r="E23" s="150">
        <f>'SO 5674'!S103</f>
        <v>1.68</v>
      </c>
      <c r="F23" s="150">
        <f>'SO 5674'!V103</f>
        <v>0</v>
      </c>
      <c r="G23" s="145"/>
      <c r="H23" s="145"/>
      <c r="I23" s="145"/>
      <c r="J23" s="145"/>
      <c r="K23" s="145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5"/>
    </row>
    <row r="24" spans="1:26" x14ac:dyDescent="0.25">
      <c r="A24" s="148" t="s">
        <v>80</v>
      </c>
      <c r="B24" s="149">
        <f>'SO 5674'!L108</f>
        <v>0</v>
      </c>
      <c r="C24" s="149">
        <f>'SO 5674'!M108</f>
        <v>0</v>
      </c>
      <c r="D24" s="149">
        <f>'SO 5674'!I108</f>
        <v>0</v>
      </c>
      <c r="E24" s="150">
        <f>'SO 5674'!S108</f>
        <v>0.61</v>
      </c>
      <c r="F24" s="150">
        <f>'SO 5674'!V108</f>
        <v>0</v>
      </c>
      <c r="G24" s="145"/>
      <c r="H24" s="145"/>
      <c r="I24" s="145"/>
      <c r="J24" s="145"/>
      <c r="K24" s="145"/>
      <c r="L24" s="145"/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</row>
    <row r="25" spans="1:26" x14ac:dyDescent="0.25">
      <c r="A25" s="148" t="s">
        <v>81</v>
      </c>
      <c r="B25" s="149">
        <f>'SO 5674'!L129</f>
        <v>0</v>
      </c>
      <c r="C25" s="149">
        <f>'SO 5674'!M129</f>
        <v>0</v>
      </c>
      <c r="D25" s="149">
        <f>'SO 5674'!I129</f>
        <v>0</v>
      </c>
      <c r="E25" s="150">
        <f>'SO 5674'!S129</f>
        <v>0.28000000000000003</v>
      </c>
      <c r="F25" s="150">
        <f>'SO 5674'!V129</f>
        <v>0.08</v>
      </c>
      <c r="G25" s="145"/>
      <c r="H25" s="145"/>
      <c r="I25" s="145"/>
      <c r="J25" s="145"/>
      <c r="K25" s="145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</row>
    <row r="26" spans="1:26" x14ac:dyDescent="0.25">
      <c r="A26" s="148" t="s">
        <v>82</v>
      </c>
      <c r="B26" s="149">
        <f>'SO 5674'!L136</f>
        <v>0</v>
      </c>
      <c r="C26" s="149">
        <f>'SO 5674'!M136</f>
        <v>0</v>
      </c>
      <c r="D26" s="149">
        <f>'SO 5674'!I136</f>
        <v>0</v>
      </c>
      <c r="E26" s="150">
        <f>'SO 5674'!S136</f>
        <v>0.78</v>
      </c>
      <c r="F26" s="150">
        <f>'SO 5674'!V136</f>
        <v>0</v>
      </c>
      <c r="G26" s="145"/>
      <c r="H26" s="145"/>
      <c r="I26" s="145"/>
      <c r="J26" s="145"/>
      <c r="K26" s="145"/>
      <c r="L26" s="145"/>
      <c r="M26" s="145"/>
      <c r="N26" s="145"/>
      <c r="O26" s="145"/>
      <c r="P26" s="145"/>
      <c r="Q26" s="145"/>
      <c r="R26" s="145"/>
      <c r="S26" s="145"/>
      <c r="T26" s="145"/>
      <c r="U26" s="145"/>
      <c r="V26" s="145"/>
      <c r="W26" s="145"/>
      <c r="X26" s="145"/>
      <c r="Y26" s="145"/>
      <c r="Z26" s="145"/>
    </row>
    <row r="27" spans="1:26" x14ac:dyDescent="0.25">
      <c r="A27" s="148" t="s">
        <v>83</v>
      </c>
      <c r="B27" s="149">
        <f>'SO 5674'!L141</f>
        <v>0</v>
      </c>
      <c r="C27" s="149">
        <f>'SO 5674'!M141</f>
        <v>0</v>
      </c>
      <c r="D27" s="149">
        <f>'SO 5674'!I141</f>
        <v>0</v>
      </c>
      <c r="E27" s="150">
        <f>'SO 5674'!S141</f>
        <v>0</v>
      </c>
      <c r="F27" s="150">
        <f>'SO 5674'!V141</f>
        <v>0</v>
      </c>
      <c r="G27" s="145"/>
      <c r="H27" s="145"/>
      <c r="I27" s="145"/>
      <c r="J27" s="145"/>
      <c r="K27" s="145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145"/>
      <c r="Z27" s="145"/>
    </row>
    <row r="28" spans="1:26" x14ac:dyDescent="0.25">
      <c r="A28" s="148" t="s">
        <v>84</v>
      </c>
      <c r="B28" s="149">
        <f>'SO 5674'!L146</f>
        <v>0</v>
      </c>
      <c r="C28" s="149">
        <f>'SO 5674'!M146</f>
        <v>0</v>
      </c>
      <c r="D28" s="149">
        <f>'SO 5674'!I146</f>
        <v>0</v>
      </c>
      <c r="E28" s="150">
        <f>'SO 5674'!S146</f>
        <v>0.02</v>
      </c>
      <c r="F28" s="150">
        <f>'SO 5674'!V146</f>
        <v>0</v>
      </c>
      <c r="G28" s="145"/>
      <c r="H28" s="145"/>
      <c r="I28" s="145"/>
      <c r="J28" s="145"/>
      <c r="K28" s="145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5"/>
    </row>
    <row r="29" spans="1:26" x14ac:dyDescent="0.25">
      <c r="A29" s="2" t="s">
        <v>76</v>
      </c>
      <c r="B29" s="151">
        <f>'SO 5674'!L148</f>
        <v>0</v>
      </c>
      <c r="C29" s="151">
        <f>'SO 5674'!M148</f>
        <v>0</v>
      </c>
      <c r="D29" s="151">
        <f>'SO 5674'!I148</f>
        <v>0</v>
      </c>
      <c r="E29" s="152">
        <f>'SO 5674'!S148</f>
        <v>3.4</v>
      </c>
      <c r="F29" s="152">
        <f>'SO 5674'!V148</f>
        <v>0.08</v>
      </c>
      <c r="G29" s="145"/>
      <c r="H29" s="145"/>
      <c r="I29" s="145"/>
      <c r="J29" s="145"/>
      <c r="K29" s="145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</row>
    <row r="30" spans="1:26" x14ac:dyDescent="0.25">
      <c r="A30" s="1"/>
      <c r="B30" s="141"/>
      <c r="C30" s="141"/>
      <c r="D30" s="141"/>
      <c r="E30" s="140"/>
      <c r="F30" s="140"/>
    </row>
    <row r="31" spans="1:26" x14ac:dyDescent="0.25">
      <c r="A31" s="2" t="s">
        <v>85</v>
      </c>
      <c r="B31" s="151">
        <f>'SO 5674'!L149</f>
        <v>0</v>
      </c>
      <c r="C31" s="151">
        <f>'SO 5674'!M149</f>
        <v>0</v>
      </c>
      <c r="D31" s="151">
        <f>'SO 5674'!I149</f>
        <v>0</v>
      </c>
      <c r="E31" s="152">
        <f>'SO 5674'!S149</f>
        <v>52.3</v>
      </c>
      <c r="F31" s="152">
        <f>'SO 5674'!V149</f>
        <v>0.95</v>
      </c>
      <c r="G31" s="145"/>
      <c r="H31" s="145"/>
      <c r="I31" s="145"/>
      <c r="J31" s="145"/>
      <c r="K31" s="145"/>
      <c r="L31" s="145"/>
      <c r="M31" s="145"/>
      <c r="N31" s="145"/>
      <c r="O31" s="145"/>
      <c r="P31" s="145"/>
      <c r="Q31" s="145"/>
      <c r="R31" s="145"/>
      <c r="S31" s="145"/>
      <c r="T31" s="145"/>
      <c r="U31" s="145"/>
      <c r="V31" s="145"/>
      <c r="W31" s="145"/>
      <c r="X31" s="145"/>
      <c r="Y31" s="145"/>
      <c r="Z31" s="145"/>
    </row>
    <row r="32" spans="1:26" x14ac:dyDescent="0.25">
      <c r="A32" s="1"/>
      <c r="B32" s="141"/>
      <c r="C32" s="141"/>
      <c r="D32" s="141"/>
      <c r="E32" s="140"/>
      <c r="F32" s="140"/>
    </row>
    <row r="33" spans="1:6" x14ac:dyDescent="0.25">
      <c r="A33" s="1"/>
      <c r="B33" s="141"/>
      <c r="C33" s="141"/>
      <c r="D33" s="141"/>
      <c r="E33" s="140"/>
      <c r="F33" s="140"/>
    </row>
    <row r="34" spans="1:6" x14ac:dyDescent="0.25">
      <c r="A34" s="1"/>
      <c r="B34" s="141"/>
      <c r="C34" s="141"/>
      <c r="D34" s="141"/>
      <c r="E34" s="140"/>
      <c r="F34" s="140"/>
    </row>
    <row r="35" spans="1:6" x14ac:dyDescent="0.25">
      <c r="A35" s="1"/>
      <c r="B35" s="141"/>
      <c r="C35" s="141"/>
      <c r="D35" s="141"/>
      <c r="E35" s="140"/>
      <c r="F35" s="140"/>
    </row>
    <row r="36" spans="1:6" x14ac:dyDescent="0.25">
      <c r="A36" s="1"/>
      <c r="B36" s="141"/>
      <c r="C36" s="141"/>
      <c r="D36" s="141"/>
      <c r="E36" s="140"/>
      <c r="F36" s="140"/>
    </row>
    <row r="37" spans="1:6" x14ac:dyDescent="0.25">
      <c r="A37" s="1"/>
      <c r="B37" s="141"/>
      <c r="C37" s="141"/>
      <c r="D37" s="141"/>
      <c r="E37" s="140"/>
      <c r="F37" s="140"/>
    </row>
    <row r="38" spans="1:6" x14ac:dyDescent="0.25">
      <c r="A38" s="1"/>
      <c r="B38" s="141"/>
      <c r="C38" s="141"/>
      <c r="D38" s="141"/>
      <c r="E38" s="140"/>
      <c r="F38" s="140"/>
    </row>
    <row r="39" spans="1:6" x14ac:dyDescent="0.25">
      <c r="A39" s="1"/>
      <c r="B39" s="141"/>
      <c r="C39" s="141"/>
      <c r="D39" s="141"/>
      <c r="E39" s="140"/>
      <c r="F39" s="140"/>
    </row>
    <row r="40" spans="1:6" x14ac:dyDescent="0.25">
      <c r="A40" s="1"/>
      <c r="B40" s="141"/>
      <c r="C40" s="141"/>
      <c r="D40" s="141"/>
      <c r="E40" s="140"/>
      <c r="F40" s="140"/>
    </row>
    <row r="41" spans="1:6" x14ac:dyDescent="0.25">
      <c r="A41" s="1"/>
      <c r="B41" s="141"/>
      <c r="C41" s="141"/>
      <c r="D41" s="141"/>
      <c r="E41" s="140"/>
      <c r="F41" s="140"/>
    </row>
    <row r="42" spans="1:6" x14ac:dyDescent="0.25">
      <c r="A42" s="1"/>
      <c r="B42" s="141"/>
      <c r="C42" s="141"/>
      <c r="D42" s="141"/>
      <c r="E42" s="140"/>
      <c r="F42" s="140"/>
    </row>
    <row r="43" spans="1:6" x14ac:dyDescent="0.25">
      <c r="A43" s="1"/>
      <c r="B43" s="141"/>
      <c r="C43" s="141"/>
      <c r="D43" s="141"/>
      <c r="E43" s="140"/>
      <c r="F43" s="140"/>
    </row>
    <row r="44" spans="1:6" x14ac:dyDescent="0.25">
      <c r="A44" s="1"/>
      <c r="B44" s="141"/>
      <c r="C44" s="141"/>
      <c r="D44" s="141"/>
      <c r="E44" s="140"/>
      <c r="F44" s="140"/>
    </row>
    <row r="45" spans="1:6" x14ac:dyDescent="0.25">
      <c r="A45" s="1"/>
      <c r="B45" s="141"/>
      <c r="C45" s="141"/>
      <c r="D45" s="141"/>
      <c r="E45" s="140"/>
      <c r="F45" s="140"/>
    </row>
    <row r="46" spans="1:6" x14ac:dyDescent="0.25">
      <c r="A46" s="1"/>
      <c r="B46" s="141"/>
      <c r="C46" s="141"/>
      <c r="D46" s="141"/>
      <c r="E46" s="140"/>
      <c r="F46" s="140"/>
    </row>
    <row r="47" spans="1:6" x14ac:dyDescent="0.25">
      <c r="A47" s="1"/>
      <c r="B47" s="141"/>
      <c r="C47" s="141"/>
      <c r="D47" s="141"/>
      <c r="E47" s="140"/>
      <c r="F47" s="140"/>
    </row>
    <row r="48" spans="1:6" x14ac:dyDescent="0.25">
      <c r="A48" s="1"/>
      <c r="B48" s="141"/>
      <c r="C48" s="141"/>
      <c r="D48" s="141"/>
      <c r="E48" s="140"/>
      <c r="F48" s="140"/>
    </row>
    <row r="49" spans="1:6" x14ac:dyDescent="0.25">
      <c r="A49" s="1"/>
      <c r="B49" s="141"/>
      <c r="C49" s="141"/>
      <c r="D49" s="141"/>
      <c r="E49" s="140"/>
      <c r="F49" s="140"/>
    </row>
    <row r="50" spans="1:6" x14ac:dyDescent="0.25">
      <c r="A50" s="1"/>
      <c r="B50" s="141"/>
      <c r="C50" s="141"/>
      <c r="D50" s="141"/>
      <c r="E50" s="140"/>
      <c r="F50" s="140"/>
    </row>
    <row r="51" spans="1:6" x14ac:dyDescent="0.25">
      <c r="A51" s="1"/>
      <c r="B51" s="141"/>
      <c r="C51" s="141"/>
      <c r="D51" s="141"/>
      <c r="E51" s="140"/>
      <c r="F51" s="140"/>
    </row>
    <row r="52" spans="1:6" x14ac:dyDescent="0.25">
      <c r="A52" s="1"/>
      <c r="B52" s="141"/>
      <c r="C52" s="141"/>
      <c r="D52" s="141"/>
      <c r="E52" s="140"/>
      <c r="F52" s="140"/>
    </row>
    <row r="53" spans="1:6" x14ac:dyDescent="0.25">
      <c r="A53" s="1"/>
      <c r="B53" s="141"/>
      <c r="C53" s="141"/>
      <c r="D53" s="141"/>
      <c r="E53" s="140"/>
      <c r="F53" s="140"/>
    </row>
    <row r="54" spans="1:6" x14ac:dyDescent="0.25">
      <c r="A54" s="1"/>
      <c r="B54" s="141"/>
      <c r="C54" s="141"/>
      <c r="D54" s="141"/>
      <c r="E54" s="140"/>
      <c r="F54" s="140"/>
    </row>
    <row r="55" spans="1:6" x14ac:dyDescent="0.25">
      <c r="A55" s="1"/>
      <c r="B55" s="141"/>
      <c r="C55" s="141"/>
      <c r="D55" s="141"/>
      <c r="E55" s="140"/>
      <c r="F55" s="140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  <row r="78" spans="1:6" x14ac:dyDescent="0.25">
      <c r="A78" s="1"/>
      <c r="B78" s="1"/>
      <c r="C78" s="1"/>
      <c r="D78" s="1"/>
      <c r="E78" s="1"/>
      <c r="F78" s="1"/>
    </row>
    <row r="79" spans="1:6" x14ac:dyDescent="0.25">
      <c r="A79" s="1"/>
      <c r="B79" s="1"/>
      <c r="C79" s="1"/>
      <c r="D79" s="1"/>
      <c r="E79" s="1"/>
      <c r="F79" s="1"/>
    </row>
    <row r="80" spans="1:6" x14ac:dyDescent="0.25">
      <c r="A80" s="1"/>
      <c r="B80" s="1"/>
      <c r="C80" s="1"/>
      <c r="D80" s="1"/>
      <c r="E80" s="1"/>
      <c r="F80" s="1"/>
    </row>
    <row r="81" spans="1:6" x14ac:dyDescent="0.25">
      <c r="A81" s="1"/>
      <c r="B81" s="1"/>
      <c r="C81" s="1"/>
      <c r="D81" s="1"/>
      <c r="E81" s="1"/>
      <c r="F81" s="1"/>
    </row>
    <row r="82" spans="1:6" x14ac:dyDescent="0.25">
      <c r="A82" s="1"/>
      <c r="B82" s="1"/>
      <c r="C82" s="1"/>
      <c r="D82" s="1"/>
      <c r="E82" s="1"/>
      <c r="F82" s="1"/>
    </row>
    <row r="83" spans="1:6" x14ac:dyDescent="0.25">
      <c r="A83" s="1"/>
      <c r="B83" s="1"/>
      <c r="C83" s="1"/>
      <c r="D83" s="1"/>
      <c r="E83" s="1"/>
      <c r="F83" s="1"/>
    </row>
    <row r="84" spans="1:6" x14ac:dyDescent="0.25">
      <c r="A84" s="1"/>
      <c r="B84" s="1"/>
      <c r="C84" s="1"/>
      <c r="D84" s="1"/>
      <c r="E84" s="1"/>
      <c r="F84" s="1"/>
    </row>
    <row r="85" spans="1:6" x14ac:dyDescent="0.25">
      <c r="A85" s="1"/>
      <c r="B85" s="1"/>
      <c r="C85" s="1"/>
      <c r="D85" s="1"/>
      <c r="E85" s="1"/>
      <c r="F85" s="1"/>
    </row>
    <row r="86" spans="1:6" x14ac:dyDescent="0.25">
      <c r="A86" s="1"/>
      <c r="B86" s="1"/>
      <c r="C86" s="1"/>
      <c r="D86" s="1"/>
      <c r="E86" s="1"/>
      <c r="F86" s="1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  <row r="392" spans="1:6" x14ac:dyDescent="0.25">
      <c r="A392" s="1"/>
      <c r="B392" s="1"/>
      <c r="C392" s="1"/>
      <c r="D392" s="1"/>
      <c r="E392" s="1"/>
      <c r="F392" s="1"/>
    </row>
    <row r="393" spans="1:6" x14ac:dyDescent="0.25">
      <c r="A393" s="1"/>
      <c r="B393" s="1"/>
      <c r="C393" s="1"/>
      <c r="D393" s="1"/>
      <c r="E393" s="1"/>
      <c r="F393" s="1"/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/>
      <c r="B395" s="1"/>
      <c r="C395" s="1"/>
      <c r="D395" s="1"/>
      <c r="E395" s="1"/>
      <c r="F395" s="1"/>
    </row>
    <row r="396" spans="1:6" x14ac:dyDescent="0.25">
      <c r="A396" s="1"/>
      <c r="B396" s="1"/>
      <c r="C396" s="1"/>
      <c r="D396" s="1"/>
      <c r="E396" s="1"/>
      <c r="F396" s="1"/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/>
      <c r="B398" s="1"/>
      <c r="C398" s="1"/>
      <c r="D398" s="1"/>
      <c r="E398" s="1"/>
      <c r="F398" s="1"/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/>
      <c r="B400" s="1"/>
      <c r="C400" s="1"/>
      <c r="D400" s="1"/>
      <c r="E400" s="1"/>
      <c r="F400" s="1"/>
    </row>
    <row r="401" spans="1:6" x14ac:dyDescent="0.25">
      <c r="A401" s="1"/>
      <c r="B401" s="1"/>
      <c r="C401" s="1"/>
      <c r="D401" s="1"/>
      <c r="E401" s="1"/>
      <c r="F401" s="1"/>
    </row>
    <row r="402" spans="1:6" x14ac:dyDescent="0.25">
      <c r="A402" s="1"/>
      <c r="B402" s="1"/>
      <c r="C402" s="1"/>
      <c r="D402" s="1"/>
      <c r="E402" s="1"/>
      <c r="F402" s="1"/>
    </row>
    <row r="403" spans="1:6" x14ac:dyDescent="0.25">
      <c r="A403" s="1"/>
      <c r="B403" s="1"/>
      <c r="C403" s="1"/>
      <c r="D403" s="1"/>
      <c r="E403" s="1"/>
      <c r="F403" s="1"/>
    </row>
    <row r="404" spans="1:6" x14ac:dyDescent="0.25">
      <c r="A404" s="1"/>
      <c r="B404" s="1"/>
      <c r="C404" s="1"/>
      <c r="D404" s="1"/>
      <c r="E404" s="1"/>
      <c r="F404" s="1"/>
    </row>
    <row r="405" spans="1:6" x14ac:dyDescent="0.25">
      <c r="A405" s="1"/>
      <c r="B405" s="1"/>
      <c r="C405" s="1"/>
      <c r="D405" s="1"/>
      <c r="E405" s="1"/>
      <c r="F405" s="1"/>
    </row>
    <row r="406" spans="1:6" x14ac:dyDescent="0.25">
      <c r="A406" s="1"/>
      <c r="B406" s="1"/>
      <c r="C406" s="1"/>
      <c r="D406" s="1"/>
      <c r="E406" s="1"/>
      <c r="F406" s="1"/>
    </row>
    <row r="407" spans="1:6" x14ac:dyDescent="0.25">
      <c r="A407" s="1"/>
      <c r="B407" s="1"/>
      <c r="C407" s="1"/>
      <c r="D407" s="1"/>
      <c r="E407" s="1"/>
      <c r="F407" s="1"/>
    </row>
    <row r="408" spans="1:6" x14ac:dyDescent="0.25">
      <c r="A408" s="1"/>
      <c r="B408" s="1"/>
      <c r="C408" s="1"/>
      <c r="D408" s="1"/>
      <c r="E408" s="1"/>
      <c r="F408" s="1"/>
    </row>
    <row r="409" spans="1:6" x14ac:dyDescent="0.25">
      <c r="A409" s="1"/>
      <c r="B409" s="1"/>
      <c r="C409" s="1"/>
      <c r="D409" s="1"/>
      <c r="E409" s="1"/>
      <c r="F409" s="1"/>
    </row>
    <row r="410" spans="1:6" x14ac:dyDescent="0.25">
      <c r="A410" s="1"/>
      <c r="B410" s="1"/>
      <c r="C410" s="1"/>
      <c r="D410" s="1"/>
      <c r="E410" s="1"/>
      <c r="F410" s="1"/>
    </row>
    <row r="411" spans="1:6" x14ac:dyDescent="0.25">
      <c r="A411" s="1"/>
      <c r="B411" s="1"/>
      <c r="C411" s="1"/>
      <c r="D411" s="1"/>
      <c r="E411" s="1"/>
      <c r="F411" s="1"/>
    </row>
    <row r="412" spans="1:6" x14ac:dyDescent="0.25">
      <c r="A412" s="1"/>
      <c r="B412" s="1"/>
      <c r="C412" s="1"/>
      <c r="D412" s="1"/>
      <c r="E412" s="1"/>
      <c r="F412" s="1"/>
    </row>
    <row r="413" spans="1:6" x14ac:dyDescent="0.25">
      <c r="A413" s="1"/>
      <c r="B413" s="1"/>
      <c r="C413" s="1"/>
      <c r="D413" s="1"/>
      <c r="E413" s="1"/>
      <c r="F413" s="1"/>
    </row>
    <row r="414" spans="1:6" x14ac:dyDescent="0.25">
      <c r="A414" s="1"/>
      <c r="B414" s="1"/>
      <c r="C414" s="1"/>
      <c r="D414" s="1"/>
      <c r="E414" s="1"/>
      <c r="F414" s="1"/>
    </row>
    <row r="415" spans="1:6" x14ac:dyDescent="0.25">
      <c r="A415" s="1"/>
      <c r="B415" s="1"/>
      <c r="C415" s="1"/>
      <c r="D415" s="1"/>
      <c r="E415" s="1"/>
      <c r="F415" s="1"/>
    </row>
    <row r="416" spans="1:6" x14ac:dyDescent="0.25">
      <c r="A416" s="1"/>
      <c r="B416" s="1"/>
      <c r="C416" s="1"/>
      <c r="D416" s="1"/>
      <c r="E416" s="1"/>
      <c r="F416" s="1"/>
    </row>
    <row r="417" spans="1:6" x14ac:dyDescent="0.25">
      <c r="A417" s="1"/>
      <c r="B417" s="1"/>
      <c r="C417" s="1"/>
      <c r="D417" s="1"/>
      <c r="E417" s="1"/>
      <c r="F417" s="1"/>
    </row>
    <row r="418" spans="1:6" x14ac:dyDescent="0.25">
      <c r="A418" s="1"/>
      <c r="B418" s="1"/>
      <c r="C418" s="1"/>
      <c r="D418" s="1"/>
      <c r="E418" s="1"/>
      <c r="F418" s="1"/>
    </row>
    <row r="419" spans="1:6" x14ac:dyDescent="0.25">
      <c r="A419" s="1"/>
      <c r="B419" s="1"/>
      <c r="C419" s="1"/>
      <c r="D419" s="1"/>
      <c r="E419" s="1"/>
      <c r="F419" s="1"/>
    </row>
    <row r="420" spans="1:6" x14ac:dyDescent="0.25">
      <c r="A420" s="1"/>
      <c r="B420" s="1"/>
      <c r="C420" s="1"/>
      <c r="D420" s="1"/>
      <c r="E420" s="1"/>
      <c r="F420" s="1"/>
    </row>
    <row r="421" spans="1:6" x14ac:dyDescent="0.25">
      <c r="A421" s="1"/>
      <c r="B421" s="1"/>
      <c r="C421" s="1"/>
      <c r="D421" s="1"/>
      <c r="E421" s="1"/>
      <c r="F421" s="1"/>
    </row>
    <row r="422" spans="1:6" x14ac:dyDescent="0.25">
      <c r="A422" s="1"/>
      <c r="B422" s="1"/>
      <c r="C422" s="1"/>
      <c r="D422" s="1"/>
      <c r="E422" s="1"/>
      <c r="F422" s="1"/>
    </row>
    <row r="423" spans="1:6" x14ac:dyDescent="0.25">
      <c r="A423" s="1"/>
      <c r="B423" s="1"/>
      <c r="C423" s="1"/>
      <c r="D423" s="1"/>
      <c r="E423" s="1"/>
      <c r="F423" s="1"/>
    </row>
    <row r="424" spans="1:6" x14ac:dyDescent="0.25">
      <c r="A424" s="1"/>
      <c r="B424" s="1"/>
      <c r="C424" s="1"/>
      <c r="D424" s="1"/>
      <c r="E424" s="1"/>
      <c r="F424" s="1"/>
    </row>
    <row r="425" spans="1:6" x14ac:dyDescent="0.25">
      <c r="A425" s="1"/>
      <c r="B425" s="1"/>
      <c r="C425" s="1"/>
      <c r="D425" s="1"/>
      <c r="E425" s="1"/>
      <c r="F425" s="1"/>
    </row>
    <row r="426" spans="1:6" x14ac:dyDescent="0.25">
      <c r="A426" s="1"/>
      <c r="B426" s="1"/>
      <c r="C426" s="1"/>
      <c r="D426" s="1"/>
      <c r="E426" s="1"/>
      <c r="F426" s="1"/>
    </row>
    <row r="427" spans="1:6" x14ac:dyDescent="0.25">
      <c r="A427" s="1"/>
      <c r="B427" s="1"/>
      <c r="C427" s="1"/>
      <c r="D427" s="1"/>
      <c r="E427" s="1"/>
      <c r="F427" s="1"/>
    </row>
    <row r="428" spans="1:6" x14ac:dyDescent="0.25">
      <c r="A428" s="1"/>
      <c r="B428" s="1"/>
      <c r="C428" s="1"/>
      <c r="D428" s="1"/>
      <c r="E428" s="1"/>
      <c r="F428" s="1"/>
    </row>
    <row r="429" spans="1:6" x14ac:dyDescent="0.25">
      <c r="A429" s="1"/>
      <c r="B429" s="1"/>
      <c r="C429" s="1"/>
      <c r="D429" s="1"/>
      <c r="E429" s="1"/>
      <c r="F429" s="1"/>
    </row>
    <row r="430" spans="1:6" x14ac:dyDescent="0.25">
      <c r="A430" s="1"/>
      <c r="B430" s="1"/>
      <c r="C430" s="1"/>
      <c r="D430" s="1"/>
      <c r="E430" s="1"/>
      <c r="F430" s="1"/>
    </row>
    <row r="431" spans="1:6" x14ac:dyDescent="0.25">
      <c r="A431" s="1"/>
      <c r="B431" s="1"/>
      <c r="C431" s="1"/>
      <c r="D431" s="1"/>
      <c r="E431" s="1"/>
      <c r="F431" s="1"/>
    </row>
    <row r="432" spans="1:6" x14ac:dyDescent="0.25">
      <c r="A432" s="1"/>
      <c r="B432" s="1"/>
      <c r="C432" s="1"/>
      <c r="D432" s="1"/>
      <c r="E432" s="1"/>
      <c r="F432" s="1"/>
    </row>
    <row r="433" spans="1:6" x14ac:dyDescent="0.25">
      <c r="A433" s="1"/>
      <c r="B433" s="1"/>
      <c r="C433" s="1"/>
      <c r="D433" s="1"/>
      <c r="E433" s="1"/>
      <c r="F433" s="1"/>
    </row>
    <row r="434" spans="1:6" x14ac:dyDescent="0.25">
      <c r="A434" s="1"/>
      <c r="B434" s="1"/>
      <c r="C434" s="1"/>
      <c r="D434" s="1"/>
      <c r="E434" s="1"/>
      <c r="F434" s="1"/>
    </row>
    <row r="435" spans="1:6" x14ac:dyDescent="0.25">
      <c r="A435" s="1"/>
      <c r="B435" s="1"/>
      <c r="C435" s="1"/>
      <c r="D435" s="1"/>
      <c r="E435" s="1"/>
      <c r="F435" s="1"/>
    </row>
    <row r="436" spans="1:6" x14ac:dyDescent="0.25">
      <c r="A436" s="1"/>
      <c r="B436" s="1"/>
      <c r="C436" s="1"/>
      <c r="D436" s="1"/>
      <c r="E436" s="1"/>
      <c r="F436" s="1"/>
    </row>
    <row r="437" spans="1:6" x14ac:dyDescent="0.25">
      <c r="A437" s="1"/>
      <c r="B437" s="1"/>
      <c r="C437" s="1"/>
      <c r="D437" s="1"/>
      <c r="E437" s="1"/>
      <c r="F437" s="1"/>
    </row>
    <row r="438" spans="1:6" x14ac:dyDescent="0.25">
      <c r="A438" s="1"/>
      <c r="B438" s="1"/>
      <c r="C438" s="1"/>
      <c r="D438" s="1"/>
      <c r="E438" s="1"/>
      <c r="F438" s="1"/>
    </row>
    <row r="439" spans="1:6" x14ac:dyDescent="0.25">
      <c r="A439" s="1"/>
      <c r="B439" s="1"/>
      <c r="C439" s="1"/>
      <c r="D439" s="1"/>
      <c r="E439" s="1"/>
      <c r="F439" s="1"/>
    </row>
    <row r="440" spans="1:6" x14ac:dyDescent="0.25">
      <c r="A440" s="1"/>
      <c r="B440" s="1"/>
      <c r="C440" s="1"/>
      <c r="D440" s="1"/>
      <c r="E440" s="1"/>
      <c r="F440" s="1"/>
    </row>
    <row r="441" spans="1:6" x14ac:dyDescent="0.25">
      <c r="A441" s="1"/>
      <c r="B441" s="1"/>
      <c r="C441" s="1"/>
      <c r="D441" s="1"/>
      <c r="E441" s="1"/>
      <c r="F441" s="1"/>
    </row>
    <row r="442" spans="1:6" x14ac:dyDescent="0.25">
      <c r="A442" s="1"/>
      <c r="B442" s="1"/>
      <c r="C442" s="1"/>
      <c r="D442" s="1"/>
      <c r="E442" s="1"/>
      <c r="F442" s="1"/>
    </row>
    <row r="443" spans="1:6" x14ac:dyDescent="0.25">
      <c r="A443" s="1"/>
      <c r="B443" s="1"/>
      <c r="C443" s="1"/>
      <c r="D443" s="1"/>
      <c r="E443" s="1"/>
      <c r="F443" s="1"/>
    </row>
    <row r="444" spans="1:6" x14ac:dyDescent="0.25">
      <c r="A444" s="1"/>
      <c r="B444" s="1"/>
      <c r="C444" s="1"/>
      <c r="D444" s="1"/>
      <c r="E444" s="1"/>
      <c r="F444" s="1"/>
    </row>
    <row r="445" spans="1:6" x14ac:dyDescent="0.25">
      <c r="A445" s="1"/>
      <c r="B445" s="1"/>
      <c r="C445" s="1"/>
      <c r="D445" s="1"/>
      <c r="E445" s="1"/>
      <c r="F445" s="1"/>
    </row>
    <row r="446" spans="1:6" x14ac:dyDescent="0.25">
      <c r="A446" s="1"/>
      <c r="B446" s="1"/>
      <c r="C446" s="1"/>
      <c r="D446" s="1"/>
      <c r="E446" s="1"/>
      <c r="F446" s="1"/>
    </row>
    <row r="447" spans="1:6" x14ac:dyDescent="0.25">
      <c r="A447" s="1"/>
      <c r="B447" s="1"/>
      <c r="C447" s="1"/>
      <c r="D447" s="1"/>
      <c r="E447" s="1"/>
      <c r="F447" s="1"/>
    </row>
    <row r="448" spans="1:6" x14ac:dyDescent="0.25">
      <c r="A448" s="1"/>
      <c r="B448" s="1"/>
      <c r="C448" s="1"/>
      <c r="D448" s="1"/>
      <c r="E448" s="1"/>
      <c r="F448" s="1"/>
    </row>
    <row r="449" spans="1:6" x14ac:dyDescent="0.25">
      <c r="A449" s="1"/>
      <c r="B449" s="1"/>
      <c r="C449" s="1"/>
      <c r="D449" s="1"/>
      <c r="E449" s="1"/>
      <c r="F449" s="1"/>
    </row>
    <row r="450" spans="1:6" x14ac:dyDescent="0.25">
      <c r="A450" s="1"/>
      <c r="B450" s="1"/>
      <c r="C450" s="1"/>
      <c r="D450" s="1"/>
      <c r="E450" s="1"/>
      <c r="F450" s="1"/>
    </row>
    <row r="451" spans="1:6" x14ac:dyDescent="0.25">
      <c r="A451" s="1"/>
      <c r="B451" s="1"/>
      <c r="C451" s="1"/>
      <c r="D451" s="1"/>
      <c r="E451" s="1"/>
      <c r="F451" s="1"/>
    </row>
    <row r="452" spans="1:6" x14ac:dyDescent="0.25">
      <c r="A452" s="1"/>
      <c r="B452" s="1"/>
      <c r="C452" s="1"/>
      <c r="D452" s="1"/>
      <c r="E452" s="1"/>
      <c r="F452" s="1"/>
    </row>
    <row r="453" spans="1:6" x14ac:dyDescent="0.25">
      <c r="A453" s="1"/>
      <c r="B453" s="1"/>
      <c r="C453" s="1"/>
      <c r="D453" s="1"/>
      <c r="E453" s="1"/>
      <c r="F453" s="1"/>
    </row>
    <row r="454" spans="1:6" x14ac:dyDescent="0.25">
      <c r="A454" s="1"/>
      <c r="B454" s="1"/>
      <c r="C454" s="1"/>
      <c r="D454" s="1"/>
      <c r="E454" s="1"/>
      <c r="F454" s="1"/>
    </row>
    <row r="455" spans="1:6" x14ac:dyDescent="0.25">
      <c r="A455" s="1"/>
      <c r="B455" s="1"/>
      <c r="C455" s="1"/>
      <c r="D455" s="1"/>
      <c r="E455" s="1"/>
      <c r="F455" s="1"/>
    </row>
    <row r="456" spans="1:6" x14ac:dyDescent="0.25">
      <c r="A456" s="1"/>
      <c r="B456" s="1"/>
      <c r="C456" s="1"/>
      <c r="D456" s="1"/>
      <c r="E456" s="1"/>
      <c r="F456" s="1"/>
    </row>
    <row r="457" spans="1:6" x14ac:dyDescent="0.25">
      <c r="A457" s="1"/>
      <c r="B457" s="1"/>
      <c r="C457" s="1"/>
      <c r="D457" s="1"/>
      <c r="E457" s="1"/>
      <c r="F457" s="1"/>
    </row>
    <row r="458" spans="1:6" x14ac:dyDescent="0.25">
      <c r="A458" s="1"/>
      <c r="B458" s="1"/>
      <c r="C458" s="1"/>
      <c r="D458" s="1"/>
      <c r="E458" s="1"/>
      <c r="F458" s="1"/>
    </row>
    <row r="459" spans="1:6" x14ac:dyDescent="0.25">
      <c r="A459" s="1"/>
      <c r="B459" s="1"/>
      <c r="C459" s="1"/>
      <c r="D459" s="1"/>
      <c r="E459" s="1"/>
      <c r="F459" s="1"/>
    </row>
    <row r="460" spans="1:6" x14ac:dyDescent="0.25">
      <c r="A460" s="1"/>
      <c r="B460" s="1"/>
      <c r="C460" s="1"/>
      <c r="D460" s="1"/>
      <c r="E460" s="1"/>
      <c r="F460" s="1"/>
    </row>
    <row r="461" spans="1:6" x14ac:dyDescent="0.25">
      <c r="A461" s="1"/>
      <c r="B461" s="1"/>
      <c r="C461" s="1"/>
      <c r="D461" s="1"/>
      <c r="E461" s="1"/>
      <c r="F461" s="1"/>
    </row>
    <row r="462" spans="1:6" x14ac:dyDescent="0.25">
      <c r="A462" s="1"/>
      <c r="B462" s="1"/>
      <c r="C462" s="1"/>
      <c r="D462" s="1"/>
      <c r="E462" s="1"/>
      <c r="F462" s="1"/>
    </row>
    <row r="463" spans="1:6" x14ac:dyDescent="0.25">
      <c r="A463" s="1"/>
      <c r="B463" s="1"/>
      <c r="C463" s="1"/>
      <c r="D463" s="1"/>
      <c r="E463" s="1"/>
      <c r="F463" s="1"/>
    </row>
    <row r="464" spans="1:6" x14ac:dyDescent="0.25">
      <c r="A464" s="1"/>
      <c r="B464" s="1"/>
      <c r="C464" s="1"/>
      <c r="D464" s="1"/>
      <c r="E464" s="1"/>
      <c r="F464" s="1"/>
    </row>
    <row r="465" spans="1:6" x14ac:dyDescent="0.25">
      <c r="A465" s="1"/>
      <c r="B465" s="1"/>
      <c r="C465" s="1"/>
      <c r="D465" s="1"/>
      <c r="E465" s="1"/>
      <c r="F465" s="1"/>
    </row>
    <row r="466" spans="1:6" x14ac:dyDescent="0.25">
      <c r="A466" s="1"/>
      <c r="B466" s="1"/>
      <c r="C466" s="1"/>
      <c r="D466" s="1"/>
      <c r="E466" s="1"/>
      <c r="F466" s="1"/>
    </row>
    <row r="467" spans="1:6" x14ac:dyDescent="0.25">
      <c r="A467" s="1"/>
      <c r="B467" s="1"/>
      <c r="C467" s="1"/>
      <c r="D467" s="1"/>
      <c r="E467" s="1"/>
      <c r="F467" s="1"/>
    </row>
    <row r="468" spans="1:6" x14ac:dyDescent="0.25">
      <c r="A468" s="1"/>
      <c r="B468" s="1"/>
      <c r="C468" s="1"/>
      <c r="D468" s="1"/>
      <c r="E468" s="1"/>
      <c r="F468" s="1"/>
    </row>
    <row r="469" spans="1:6" x14ac:dyDescent="0.25">
      <c r="A469" s="1"/>
      <c r="B469" s="1"/>
      <c r="C469" s="1"/>
      <c r="D469" s="1"/>
      <c r="E469" s="1"/>
      <c r="F469" s="1"/>
    </row>
    <row r="470" spans="1:6" x14ac:dyDescent="0.25">
      <c r="A470" s="1"/>
      <c r="B470" s="1"/>
      <c r="C470" s="1"/>
      <c r="D470" s="1"/>
      <c r="E470" s="1"/>
      <c r="F470" s="1"/>
    </row>
    <row r="471" spans="1:6" x14ac:dyDescent="0.25">
      <c r="A471" s="1"/>
      <c r="B471" s="1"/>
      <c r="C471" s="1"/>
      <c r="D471" s="1"/>
      <c r="E471" s="1"/>
      <c r="F471" s="1"/>
    </row>
    <row r="472" spans="1:6" x14ac:dyDescent="0.25">
      <c r="A472" s="1"/>
      <c r="B472" s="1"/>
      <c r="C472" s="1"/>
      <c r="D472" s="1"/>
      <c r="E472" s="1"/>
      <c r="F472" s="1"/>
    </row>
    <row r="473" spans="1:6" x14ac:dyDescent="0.25">
      <c r="A473" s="1"/>
      <c r="B473" s="1"/>
      <c r="C473" s="1"/>
      <c r="D473" s="1"/>
      <c r="E473" s="1"/>
      <c r="F473" s="1"/>
    </row>
    <row r="474" spans="1:6" x14ac:dyDescent="0.25">
      <c r="A474" s="1"/>
      <c r="B474" s="1"/>
      <c r="C474" s="1"/>
      <c r="D474" s="1"/>
      <c r="E474" s="1"/>
      <c r="F474" s="1"/>
    </row>
    <row r="475" spans="1:6" x14ac:dyDescent="0.25">
      <c r="A475" s="1"/>
      <c r="B475" s="1"/>
      <c r="C475" s="1"/>
      <c r="D475" s="1"/>
      <c r="E475" s="1"/>
      <c r="F475" s="1"/>
    </row>
    <row r="476" spans="1:6" x14ac:dyDescent="0.25">
      <c r="A476" s="1"/>
      <c r="B476" s="1"/>
      <c r="C476" s="1"/>
      <c r="D476" s="1"/>
      <c r="E476" s="1"/>
      <c r="F476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  <row r="480" spans="1:6" x14ac:dyDescent="0.25">
      <c r="A480" s="1"/>
      <c r="B480" s="1"/>
      <c r="C480" s="1"/>
      <c r="D480" s="1"/>
      <c r="E480" s="1"/>
      <c r="F480" s="1"/>
    </row>
    <row r="481" spans="1:6" x14ac:dyDescent="0.25">
      <c r="A481" s="1"/>
      <c r="B481" s="1"/>
      <c r="C481" s="1"/>
      <c r="D481" s="1"/>
      <c r="E481" s="1"/>
      <c r="F481" s="1"/>
    </row>
    <row r="482" spans="1:6" x14ac:dyDescent="0.25">
      <c r="A482" s="1"/>
      <c r="B482" s="1"/>
      <c r="C482" s="1"/>
      <c r="D482" s="1"/>
      <c r="E482" s="1"/>
      <c r="F482" s="1"/>
    </row>
    <row r="483" spans="1:6" x14ac:dyDescent="0.25">
      <c r="A483" s="1"/>
      <c r="B483" s="1"/>
      <c r="C483" s="1"/>
      <c r="D483" s="1"/>
      <c r="E483" s="1"/>
      <c r="F483" s="1"/>
    </row>
    <row r="484" spans="1:6" x14ac:dyDescent="0.25">
      <c r="A484" s="1"/>
      <c r="B484" s="1"/>
      <c r="C484" s="1"/>
      <c r="D484" s="1"/>
      <c r="E484" s="1"/>
      <c r="F484" s="1"/>
    </row>
    <row r="485" spans="1:6" x14ac:dyDescent="0.25">
      <c r="A485" s="1"/>
      <c r="B485" s="1"/>
      <c r="C485" s="1"/>
      <c r="D485" s="1"/>
      <c r="E485" s="1"/>
      <c r="F485" s="1"/>
    </row>
    <row r="486" spans="1:6" x14ac:dyDescent="0.25">
      <c r="A486" s="1"/>
      <c r="B486" s="1"/>
      <c r="C486" s="1"/>
      <c r="D486" s="1"/>
      <c r="E486" s="1"/>
      <c r="F486" s="1"/>
    </row>
    <row r="487" spans="1:6" x14ac:dyDescent="0.25">
      <c r="A487" s="1"/>
      <c r="B487" s="1"/>
      <c r="C487" s="1"/>
      <c r="D487" s="1"/>
      <c r="E487" s="1"/>
      <c r="F487" s="1"/>
    </row>
    <row r="488" spans="1:6" x14ac:dyDescent="0.25">
      <c r="A488" s="1"/>
      <c r="B488" s="1"/>
      <c r="C488" s="1"/>
      <c r="D488" s="1"/>
      <c r="E488" s="1"/>
      <c r="F488" s="1"/>
    </row>
    <row r="489" spans="1:6" x14ac:dyDescent="0.25">
      <c r="A489" s="1"/>
      <c r="B489" s="1"/>
      <c r="C489" s="1"/>
      <c r="D489" s="1"/>
      <c r="E489" s="1"/>
      <c r="F489" s="1"/>
    </row>
    <row r="490" spans="1:6" x14ac:dyDescent="0.25">
      <c r="A490" s="1"/>
      <c r="B490" s="1"/>
      <c r="C490" s="1"/>
      <c r="D490" s="1"/>
      <c r="E490" s="1"/>
      <c r="F490" s="1"/>
    </row>
    <row r="491" spans="1:6" x14ac:dyDescent="0.25">
      <c r="A491" s="1"/>
      <c r="B491" s="1"/>
      <c r="C491" s="1"/>
      <c r="D491" s="1"/>
      <c r="E491" s="1"/>
      <c r="F491" s="1"/>
    </row>
    <row r="492" spans="1:6" x14ac:dyDescent="0.25">
      <c r="A492" s="1"/>
      <c r="B492" s="1"/>
      <c r="C492" s="1"/>
      <c r="D492" s="1"/>
      <c r="E492" s="1"/>
      <c r="F492" s="1"/>
    </row>
    <row r="493" spans="1:6" x14ac:dyDescent="0.25">
      <c r="A493" s="1"/>
      <c r="B493" s="1"/>
      <c r="C493" s="1"/>
      <c r="D493" s="1"/>
      <c r="E493" s="1"/>
      <c r="F493" s="1"/>
    </row>
    <row r="494" spans="1:6" x14ac:dyDescent="0.25">
      <c r="A494" s="1"/>
      <c r="B494" s="1"/>
      <c r="C494" s="1"/>
      <c r="D494" s="1"/>
      <c r="E494" s="1"/>
      <c r="F494" s="1"/>
    </row>
    <row r="495" spans="1:6" x14ac:dyDescent="0.25">
      <c r="A495" s="1"/>
      <c r="B495" s="1"/>
      <c r="C495" s="1"/>
      <c r="D495" s="1"/>
      <c r="E495" s="1"/>
      <c r="F495" s="1"/>
    </row>
    <row r="496" spans="1:6" x14ac:dyDescent="0.25">
      <c r="A496" s="1"/>
      <c r="B496" s="1"/>
      <c r="C496" s="1"/>
      <c r="D496" s="1"/>
      <c r="E496" s="1"/>
      <c r="F496" s="1"/>
    </row>
    <row r="497" spans="1:6" x14ac:dyDescent="0.25">
      <c r="A497" s="1"/>
      <c r="B497" s="1"/>
      <c r="C497" s="1"/>
      <c r="D497" s="1"/>
      <c r="E497" s="1"/>
      <c r="F497" s="1"/>
    </row>
    <row r="498" spans="1:6" x14ac:dyDescent="0.25">
      <c r="A498" s="1"/>
      <c r="B498" s="1"/>
      <c r="C498" s="1"/>
      <c r="D498" s="1"/>
      <c r="E498" s="1"/>
      <c r="F498" s="1"/>
    </row>
    <row r="499" spans="1:6" x14ac:dyDescent="0.25">
      <c r="A499" s="1"/>
      <c r="B499" s="1"/>
      <c r="C499" s="1"/>
      <c r="D499" s="1"/>
      <c r="E499" s="1"/>
      <c r="F499" s="1"/>
    </row>
    <row r="500" spans="1:6" x14ac:dyDescent="0.25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ageMargins left="0.7" right="0.7" top="0.75" bottom="0.75" header="0.3" footer="0.3"/>
  <pageSetup paperSize="9" scale="95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49"/>
  <sheetViews>
    <sheetView tabSelected="1" workbookViewId="0">
      <pane ySplit="8" topLeftCell="A9" activePane="bottomLeft" state="frozen"/>
      <selection pane="bottomLeft" activeCell="F5" sqref="F5"/>
    </sheetView>
  </sheetViews>
  <sheetFormatPr defaultColWidth="0" defaultRowHeight="15" x14ac:dyDescent="0.25"/>
  <cols>
    <col min="1" max="1" width="4.7109375" hidden="1" customWidth="1"/>
    <col min="2" max="2" width="0" hidden="1" customWidth="1"/>
    <col min="3" max="3" width="12.7109375" customWidth="1"/>
    <col min="4" max="4" width="43.7109375" customWidth="1"/>
    <col min="5" max="5" width="5.7109375" customWidth="1"/>
    <col min="6" max="8" width="9.7109375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20.100000000000001" customHeight="1" x14ac:dyDescent="0.25">
      <c r="A1" s="11"/>
      <c r="B1" s="11"/>
      <c r="C1" s="218" t="s">
        <v>21</v>
      </c>
      <c r="D1" s="219"/>
      <c r="E1" s="219"/>
      <c r="F1" s="219"/>
      <c r="G1" s="219"/>
      <c r="H1" s="220"/>
      <c r="I1" s="156" t="s">
        <v>96</v>
      </c>
      <c r="J1" s="11"/>
      <c r="K1" s="3"/>
      <c r="L1" s="3"/>
      <c r="M1" s="3"/>
      <c r="N1" s="3"/>
      <c r="O1" s="3"/>
      <c r="P1" s="5" t="s">
        <v>97</v>
      </c>
      <c r="Q1" s="1"/>
      <c r="R1" s="1"/>
      <c r="S1" s="3"/>
      <c r="V1" s="3"/>
      <c r="W1">
        <v>30.126000000000001</v>
      </c>
    </row>
    <row r="2" spans="1:26" ht="20.100000000000001" customHeight="1" x14ac:dyDescent="0.25">
      <c r="A2" s="11"/>
      <c r="B2" s="11"/>
      <c r="C2" s="218" t="s">
        <v>22</v>
      </c>
      <c r="D2" s="219"/>
      <c r="E2" s="219"/>
      <c r="F2" s="219"/>
      <c r="G2" s="219"/>
      <c r="H2" s="220"/>
      <c r="I2" s="156" t="s">
        <v>16</v>
      </c>
      <c r="J2" s="11"/>
      <c r="K2" s="3"/>
      <c r="L2" s="3"/>
      <c r="M2" s="3"/>
      <c r="N2" s="3"/>
      <c r="O2" s="3"/>
      <c r="P2" s="5"/>
      <c r="Q2" s="1"/>
      <c r="R2" s="1"/>
      <c r="S2" s="3"/>
      <c r="V2" s="3"/>
    </row>
    <row r="3" spans="1:26" ht="20.100000000000001" customHeight="1" x14ac:dyDescent="0.25">
      <c r="A3" s="11"/>
      <c r="B3" s="11"/>
      <c r="C3" s="218" t="s">
        <v>23</v>
      </c>
      <c r="D3" s="219"/>
      <c r="E3" s="219"/>
      <c r="F3" s="219"/>
      <c r="G3" s="219"/>
      <c r="H3" s="220"/>
      <c r="I3" s="156" t="s">
        <v>98</v>
      </c>
      <c r="J3" s="11"/>
      <c r="K3" s="3"/>
      <c r="L3" s="3"/>
      <c r="M3" s="3"/>
      <c r="N3" s="3"/>
      <c r="O3" s="3"/>
      <c r="P3" s="5" t="s">
        <v>20</v>
      </c>
      <c r="Q3" s="1"/>
      <c r="R3" s="1"/>
      <c r="S3" s="3"/>
      <c r="V3" s="3"/>
    </row>
    <row r="4" spans="1:26" x14ac:dyDescent="0.25">
      <c r="A4" s="3"/>
      <c r="B4" s="3"/>
      <c r="C4" s="5" t="s">
        <v>317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"/>
      <c r="R4" s="1"/>
      <c r="S4" s="3"/>
      <c r="V4" s="3"/>
    </row>
    <row r="5" spans="1:26" x14ac:dyDescent="0.25">
      <c r="A5" s="3"/>
      <c r="B5" s="3"/>
      <c r="C5" s="157" t="s">
        <v>315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1"/>
      <c r="R5" s="1"/>
      <c r="S5" s="3"/>
      <c r="V5" s="3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1"/>
      <c r="R6" s="1"/>
      <c r="S6" s="3"/>
      <c r="V6" s="3"/>
    </row>
    <row r="7" spans="1:26" x14ac:dyDescent="0.25">
      <c r="A7" s="13"/>
      <c r="B7" s="13"/>
      <c r="C7" s="14" t="s">
        <v>67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"/>
      <c r="R7" s="1"/>
      <c r="S7" s="13"/>
      <c r="V7" s="13"/>
    </row>
    <row r="8" spans="1:26" ht="15.75" x14ac:dyDescent="0.25">
      <c r="A8" s="159" t="s">
        <v>86</v>
      </c>
      <c r="B8" s="159" t="s">
        <v>87</v>
      </c>
      <c r="C8" s="159" t="s">
        <v>88</v>
      </c>
      <c r="D8" s="159" t="s">
        <v>89</v>
      </c>
      <c r="E8" s="159" t="s">
        <v>90</v>
      </c>
      <c r="F8" s="159" t="s">
        <v>91</v>
      </c>
      <c r="G8" s="159" t="s">
        <v>57</v>
      </c>
      <c r="H8" s="159" t="s">
        <v>58</v>
      </c>
      <c r="I8" s="159" t="s">
        <v>92</v>
      </c>
      <c r="J8" s="159"/>
      <c r="K8" s="159"/>
      <c r="L8" s="159"/>
      <c r="M8" s="159"/>
      <c r="N8" s="159"/>
      <c r="O8" s="159"/>
      <c r="P8" s="159" t="s">
        <v>93</v>
      </c>
      <c r="Q8" s="154"/>
      <c r="R8" s="154"/>
      <c r="S8" s="159" t="s">
        <v>94</v>
      </c>
      <c r="T8" s="155"/>
      <c r="U8" s="155"/>
      <c r="V8" s="159" t="s">
        <v>95</v>
      </c>
      <c r="W8" s="153"/>
      <c r="X8" s="153"/>
      <c r="Y8" s="153"/>
      <c r="Z8" s="153"/>
    </row>
    <row r="9" spans="1:26" x14ac:dyDescent="0.25">
      <c r="A9" s="142"/>
      <c r="B9" s="142"/>
      <c r="C9" s="160"/>
      <c r="D9" s="146" t="s">
        <v>68</v>
      </c>
      <c r="E9" s="142"/>
      <c r="F9" s="161"/>
      <c r="G9" s="143"/>
      <c r="H9" s="143"/>
      <c r="I9" s="143"/>
      <c r="J9" s="142"/>
      <c r="K9" s="142"/>
      <c r="L9" s="142"/>
      <c r="M9" s="142"/>
      <c r="N9" s="142"/>
      <c r="O9" s="142"/>
      <c r="P9" s="142"/>
      <c r="Q9" s="148"/>
      <c r="R9" s="148"/>
      <c r="S9" s="142"/>
      <c r="T9" s="145"/>
      <c r="U9" s="145"/>
      <c r="V9" s="142"/>
      <c r="W9" s="145"/>
      <c r="X9" s="145"/>
      <c r="Y9" s="145"/>
      <c r="Z9" s="145"/>
    </row>
    <row r="10" spans="1:26" x14ac:dyDescent="0.25">
      <c r="A10" s="148"/>
      <c r="B10" s="148"/>
      <c r="C10" s="163">
        <v>1</v>
      </c>
      <c r="D10" s="163" t="s">
        <v>69</v>
      </c>
      <c r="E10" s="148"/>
      <c r="F10" s="162"/>
      <c r="G10" s="149"/>
      <c r="H10" s="149"/>
      <c r="I10" s="149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5"/>
      <c r="U10" s="145"/>
      <c r="V10" s="148"/>
      <c r="W10" s="145"/>
      <c r="X10" s="145"/>
      <c r="Y10" s="145"/>
      <c r="Z10" s="145"/>
    </row>
    <row r="11" spans="1:26" ht="24.95" customHeight="1" x14ac:dyDescent="0.25">
      <c r="A11" s="169"/>
      <c r="B11" s="164" t="s">
        <v>99</v>
      </c>
      <c r="C11" s="170" t="s">
        <v>100</v>
      </c>
      <c r="D11" s="164" t="s">
        <v>101</v>
      </c>
      <c r="E11" s="164" t="s">
        <v>102</v>
      </c>
      <c r="F11" s="165">
        <v>6.09</v>
      </c>
      <c r="G11" s="166">
        <v>0</v>
      </c>
      <c r="H11" s="166">
        <v>0</v>
      </c>
      <c r="I11" s="166">
        <f>ROUND(F11*(G11+H11),2)</f>
        <v>0</v>
      </c>
      <c r="J11" s="164">
        <f>ROUND(F11*(N11),2)</f>
        <v>0</v>
      </c>
      <c r="K11" s="167">
        <f>ROUND(F11*(O11),2)</f>
        <v>0</v>
      </c>
      <c r="L11" s="167">
        <f>ROUND(F11*(G11),2)</f>
        <v>0</v>
      </c>
      <c r="M11" s="167">
        <f>ROUND(F11*(H11),2)</f>
        <v>0</v>
      </c>
      <c r="N11" s="167">
        <v>0</v>
      </c>
      <c r="O11" s="167"/>
      <c r="P11" s="171"/>
      <c r="Q11" s="171"/>
      <c r="R11" s="171"/>
      <c r="S11" s="172">
        <f>ROUND(F11*(P11),3)</f>
        <v>0</v>
      </c>
      <c r="T11" s="168"/>
      <c r="U11" s="168"/>
      <c r="V11" s="173"/>
      <c r="Z11">
        <v>0</v>
      </c>
    </row>
    <row r="12" spans="1:26" ht="24.95" customHeight="1" x14ac:dyDescent="0.25">
      <c r="A12" s="169"/>
      <c r="B12" s="164" t="s">
        <v>99</v>
      </c>
      <c r="C12" s="170" t="s">
        <v>103</v>
      </c>
      <c r="D12" s="164" t="s">
        <v>104</v>
      </c>
      <c r="E12" s="164" t="s">
        <v>102</v>
      </c>
      <c r="F12" s="165">
        <v>9</v>
      </c>
      <c r="G12" s="166">
        <v>0</v>
      </c>
      <c r="H12" s="166">
        <v>0</v>
      </c>
      <c r="I12" s="166">
        <f>ROUND(F12*(G12+H12),2)</f>
        <v>0</v>
      </c>
      <c r="J12" s="164">
        <f>ROUND(F12*(N12),2)</f>
        <v>0</v>
      </c>
      <c r="K12" s="167">
        <f>ROUND(F12*(O12),2)</f>
        <v>0</v>
      </c>
      <c r="L12" s="167">
        <f>ROUND(F12*(G12),2)</f>
        <v>0</v>
      </c>
      <c r="M12" s="167">
        <f>ROUND(F12*(H12),2)</f>
        <v>0</v>
      </c>
      <c r="N12" s="167">
        <v>0</v>
      </c>
      <c r="O12" s="167"/>
      <c r="P12" s="171"/>
      <c r="Q12" s="171"/>
      <c r="R12" s="171"/>
      <c r="S12" s="172">
        <f>ROUND(F12*(P12),3)</f>
        <v>0</v>
      </c>
      <c r="T12" s="168"/>
      <c r="U12" s="168"/>
      <c r="V12" s="173"/>
      <c r="Z12">
        <v>0</v>
      </c>
    </row>
    <row r="13" spans="1:26" ht="24.95" customHeight="1" x14ac:dyDescent="0.25">
      <c r="A13" s="169"/>
      <c r="B13" s="164" t="s">
        <v>99</v>
      </c>
      <c r="C13" s="170" t="s">
        <v>105</v>
      </c>
      <c r="D13" s="164" t="s">
        <v>106</v>
      </c>
      <c r="E13" s="164" t="s">
        <v>102</v>
      </c>
      <c r="F13" s="165">
        <v>13.875</v>
      </c>
      <c r="G13" s="166">
        <v>0</v>
      </c>
      <c r="H13" s="166">
        <v>0</v>
      </c>
      <c r="I13" s="166">
        <f>ROUND(F13*(G13+H13),2)</f>
        <v>0</v>
      </c>
      <c r="J13" s="164">
        <f>ROUND(F13*(N13),2)</f>
        <v>0</v>
      </c>
      <c r="K13" s="167">
        <f>ROUND(F13*(O13),2)</f>
        <v>0</v>
      </c>
      <c r="L13" s="167">
        <f>ROUND(F13*(G13),2)</f>
        <v>0</v>
      </c>
      <c r="M13" s="167">
        <f>ROUND(F13*(H13),2)</f>
        <v>0</v>
      </c>
      <c r="N13" s="167">
        <v>0</v>
      </c>
      <c r="O13" s="167"/>
      <c r="P13" s="171"/>
      <c r="Q13" s="171"/>
      <c r="R13" s="171"/>
      <c r="S13" s="172">
        <f>ROUND(F13*(P13),3)</f>
        <v>0</v>
      </c>
      <c r="T13" s="168"/>
      <c r="U13" s="168"/>
      <c r="V13" s="173"/>
      <c r="Z13">
        <v>0</v>
      </c>
    </row>
    <row r="14" spans="1:26" ht="24.95" customHeight="1" x14ac:dyDescent="0.25">
      <c r="A14" s="169"/>
      <c r="B14" s="164" t="s">
        <v>99</v>
      </c>
      <c r="C14" s="170" t="s">
        <v>107</v>
      </c>
      <c r="D14" s="164" t="s">
        <v>108</v>
      </c>
      <c r="E14" s="164" t="s">
        <v>102</v>
      </c>
      <c r="F14" s="165">
        <v>13.875</v>
      </c>
      <c r="G14" s="166">
        <v>0</v>
      </c>
      <c r="H14" s="166">
        <v>0</v>
      </c>
      <c r="I14" s="166">
        <f>ROUND(F14*(G14+H14),2)</f>
        <v>0</v>
      </c>
      <c r="J14" s="164">
        <f>ROUND(F14*(N14),2)</f>
        <v>0</v>
      </c>
      <c r="K14" s="167">
        <f>ROUND(F14*(O14),2)</f>
        <v>0</v>
      </c>
      <c r="L14" s="167">
        <f>ROUND(F14*(G14),2)</f>
        <v>0</v>
      </c>
      <c r="M14" s="167">
        <f>ROUND(F14*(H14),2)</f>
        <v>0</v>
      </c>
      <c r="N14" s="167">
        <v>0</v>
      </c>
      <c r="O14" s="167"/>
      <c r="P14" s="171"/>
      <c r="Q14" s="171"/>
      <c r="R14" s="171"/>
      <c r="S14" s="172">
        <f>ROUND(F14*(P14),3)</f>
        <v>0</v>
      </c>
      <c r="T14" s="168"/>
      <c r="U14" s="168"/>
      <c r="V14" s="173"/>
      <c r="Z14">
        <v>0</v>
      </c>
    </row>
    <row r="15" spans="1:26" ht="24.95" customHeight="1" x14ac:dyDescent="0.25">
      <c r="A15" s="169"/>
      <c r="B15" s="164" t="s">
        <v>99</v>
      </c>
      <c r="C15" s="170" t="s">
        <v>109</v>
      </c>
      <c r="D15" s="164" t="s">
        <v>110</v>
      </c>
      <c r="E15" s="164" t="s">
        <v>102</v>
      </c>
      <c r="F15" s="165">
        <v>1.2150000000000001</v>
      </c>
      <c r="G15" s="166">
        <v>0</v>
      </c>
      <c r="H15" s="166">
        <v>0</v>
      </c>
      <c r="I15" s="166">
        <f>ROUND(F15*(G15+H15),2)</f>
        <v>0</v>
      </c>
      <c r="J15" s="164">
        <f>ROUND(F15*(N15),2)</f>
        <v>0</v>
      </c>
      <c r="K15" s="167">
        <f>ROUND(F15*(O15),2)</f>
        <v>0</v>
      </c>
      <c r="L15" s="167">
        <f>ROUND(F15*(G15),2)</f>
        <v>0</v>
      </c>
      <c r="M15" s="167">
        <f>ROUND(F15*(H15),2)</f>
        <v>0</v>
      </c>
      <c r="N15" s="167">
        <v>0</v>
      </c>
      <c r="O15" s="167"/>
      <c r="P15" s="171"/>
      <c r="Q15" s="171"/>
      <c r="R15" s="171"/>
      <c r="S15" s="172">
        <f>ROUND(F15*(P15),3)</f>
        <v>0</v>
      </c>
      <c r="T15" s="168"/>
      <c r="U15" s="168"/>
      <c r="V15" s="173"/>
      <c r="Z15">
        <v>0</v>
      </c>
    </row>
    <row r="16" spans="1:26" x14ac:dyDescent="0.25">
      <c r="A16" s="148"/>
      <c r="B16" s="148"/>
      <c r="C16" s="163">
        <v>1</v>
      </c>
      <c r="D16" s="163" t="s">
        <v>69</v>
      </c>
      <c r="E16" s="148"/>
      <c r="F16" s="162"/>
      <c r="G16" s="151">
        <f>ROUND((SUM(L10:L15))/1,2)</f>
        <v>0</v>
      </c>
      <c r="H16" s="151">
        <f>ROUND((SUM(M10:M15))/1,2)</f>
        <v>0</v>
      </c>
      <c r="I16" s="151">
        <f>ROUND((SUM(I10:I15))/1,2)</f>
        <v>0</v>
      </c>
      <c r="J16" s="148"/>
      <c r="K16" s="148"/>
      <c r="L16" s="148">
        <f>ROUND((SUM(L10:L15))/1,2)</f>
        <v>0</v>
      </c>
      <c r="M16" s="148">
        <f>ROUND((SUM(M10:M15))/1,2)</f>
        <v>0</v>
      </c>
      <c r="N16" s="148"/>
      <c r="O16" s="148"/>
      <c r="P16" s="174"/>
      <c r="Q16" s="148"/>
      <c r="R16" s="148"/>
      <c r="S16" s="174">
        <f>ROUND((SUM(S10:S15))/1,2)</f>
        <v>0</v>
      </c>
      <c r="T16" s="145"/>
      <c r="U16" s="145"/>
      <c r="V16" s="2">
        <f>ROUND((SUM(V10:V15))/1,2)</f>
        <v>0</v>
      </c>
      <c r="W16" s="145"/>
      <c r="X16" s="145"/>
      <c r="Y16" s="145"/>
      <c r="Z16" s="145"/>
    </row>
    <row r="17" spans="1:26" x14ac:dyDescent="0.25">
      <c r="A17" s="1"/>
      <c r="B17" s="1"/>
      <c r="C17" s="1"/>
      <c r="D17" s="1"/>
      <c r="E17" s="1"/>
      <c r="F17" s="158"/>
      <c r="G17" s="141"/>
      <c r="H17" s="141"/>
      <c r="I17" s="141"/>
      <c r="J17" s="1"/>
      <c r="K17" s="1"/>
      <c r="L17" s="1"/>
      <c r="M17" s="1"/>
      <c r="N17" s="1"/>
      <c r="O17" s="1"/>
      <c r="P17" s="1"/>
      <c r="Q17" s="1"/>
      <c r="R17" s="1"/>
      <c r="S17" s="1"/>
      <c r="V17" s="1"/>
    </row>
    <row r="18" spans="1:26" x14ac:dyDescent="0.25">
      <c r="A18" s="148"/>
      <c r="B18" s="148"/>
      <c r="C18" s="163">
        <v>2</v>
      </c>
      <c r="D18" s="163" t="s">
        <v>70</v>
      </c>
      <c r="E18" s="148"/>
      <c r="F18" s="162"/>
      <c r="G18" s="149"/>
      <c r="H18" s="149"/>
      <c r="I18" s="149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5"/>
      <c r="U18" s="145"/>
      <c r="V18" s="148"/>
      <c r="W18" s="145"/>
      <c r="X18" s="145"/>
      <c r="Y18" s="145"/>
      <c r="Z18" s="145"/>
    </row>
    <row r="19" spans="1:26" ht="24.95" customHeight="1" x14ac:dyDescent="0.25">
      <c r="A19" s="169"/>
      <c r="B19" s="164" t="s">
        <v>111</v>
      </c>
      <c r="C19" s="170" t="s">
        <v>112</v>
      </c>
      <c r="D19" s="164" t="s">
        <v>113</v>
      </c>
      <c r="E19" s="164" t="s">
        <v>102</v>
      </c>
      <c r="F19" s="165">
        <v>3.6</v>
      </c>
      <c r="G19" s="166">
        <v>0</v>
      </c>
      <c r="H19" s="166">
        <v>0</v>
      </c>
      <c r="I19" s="166">
        <f t="shared" ref="I19:I25" si="0">ROUND(F19*(G19+H19),2)</f>
        <v>0</v>
      </c>
      <c r="J19" s="164">
        <f t="shared" ref="J19:J25" si="1">ROUND(F19*(N19),2)</f>
        <v>0</v>
      </c>
      <c r="K19" s="167">
        <f t="shared" ref="K19:K25" si="2">ROUND(F19*(O19),2)</f>
        <v>0</v>
      </c>
      <c r="L19" s="167">
        <f t="shared" ref="L19:L25" si="3">ROUND(F19*(G19),2)</f>
        <v>0</v>
      </c>
      <c r="M19" s="167">
        <f t="shared" ref="M19:M25" si="4">ROUND(F19*(H19),2)</f>
        <v>0</v>
      </c>
      <c r="N19" s="167">
        <v>0</v>
      </c>
      <c r="O19" s="167"/>
      <c r="P19" s="173">
        <v>2.19306</v>
      </c>
      <c r="Q19" s="171"/>
      <c r="R19" s="171">
        <v>2.19306</v>
      </c>
      <c r="S19" s="172">
        <f t="shared" ref="S19:S25" si="5">ROUND(F19*(P19),3)</f>
        <v>7.8949999999999996</v>
      </c>
      <c r="T19" s="168"/>
      <c r="U19" s="168"/>
      <c r="V19" s="173"/>
      <c r="Z19">
        <v>0</v>
      </c>
    </row>
    <row r="20" spans="1:26" ht="24.95" customHeight="1" x14ac:dyDescent="0.25">
      <c r="A20" s="169"/>
      <c r="B20" s="164" t="s">
        <v>111</v>
      </c>
      <c r="C20" s="170" t="s">
        <v>114</v>
      </c>
      <c r="D20" s="164" t="s">
        <v>115</v>
      </c>
      <c r="E20" s="164" t="s">
        <v>116</v>
      </c>
      <c r="F20" s="165">
        <v>2.3600000000000003</v>
      </c>
      <c r="G20" s="166">
        <v>0</v>
      </c>
      <c r="H20" s="166">
        <v>0</v>
      </c>
      <c r="I20" s="166">
        <f t="shared" si="0"/>
        <v>0</v>
      </c>
      <c r="J20" s="164">
        <f t="shared" si="1"/>
        <v>0</v>
      </c>
      <c r="K20" s="167">
        <f t="shared" si="2"/>
        <v>0</v>
      </c>
      <c r="L20" s="167">
        <f t="shared" si="3"/>
        <v>0</v>
      </c>
      <c r="M20" s="167">
        <f t="shared" si="4"/>
        <v>0</v>
      </c>
      <c r="N20" s="167">
        <v>0</v>
      </c>
      <c r="O20" s="167"/>
      <c r="P20" s="173">
        <v>4.0699999999999998E-3</v>
      </c>
      <c r="Q20" s="171"/>
      <c r="R20" s="171">
        <v>4.0699999999999998E-3</v>
      </c>
      <c r="S20" s="172">
        <f t="shared" si="5"/>
        <v>0.01</v>
      </c>
      <c r="T20" s="168"/>
      <c r="U20" s="168"/>
      <c r="V20" s="173"/>
      <c r="Z20">
        <v>0</v>
      </c>
    </row>
    <row r="21" spans="1:26" ht="24.95" customHeight="1" x14ac:dyDescent="0.25">
      <c r="A21" s="169"/>
      <c r="B21" s="164" t="s">
        <v>111</v>
      </c>
      <c r="C21" s="170" t="s">
        <v>117</v>
      </c>
      <c r="D21" s="164" t="s">
        <v>118</v>
      </c>
      <c r="E21" s="164" t="s">
        <v>116</v>
      </c>
      <c r="F21" s="165">
        <v>2.36</v>
      </c>
      <c r="G21" s="166">
        <v>0</v>
      </c>
      <c r="H21" s="166">
        <v>0</v>
      </c>
      <c r="I21" s="166">
        <f t="shared" si="0"/>
        <v>0</v>
      </c>
      <c r="J21" s="164">
        <f t="shared" si="1"/>
        <v>0</v>
      </c>
      <c r="K21" s="167">
        <f t="shared" si="2"/>
        <v>0</v>
      </c>
      <c r="L21" s="167">
        <f t="shared" si="3"/>
        <v>0</v>
      </c>
      <c r="M21" s="167">
        <f t="shared" si="4"/>
        <v>0</v>
      </c>
      <c r="N21" s="167">
        <v>0</v>
      </c>
      <c r="O21" s="167"/>
      <c r="P21" s="171"/>
      <c r="Q21" s="171"/>
      <c r="R21" s="171"/>
      <c r="S21" s="172">
        <f t="shared" si="5"/>
        <v>0</v>
      </c>
      <c r="T21" s="168"/>
      <c r="U21" s="168"/>
      <c r="V21" s="173"/>
      <c r="Z21">
        <v>0</v>
      </c>
    </row>
    <row r="22" spans="1:26" ht="24.95" customHeight="1" x14ac:dyDescent="0.25">
      <c r="A22" s="169"/>
      <c r="B22" s="164" t="s">
        <v>111</v>
      </c>
      <c r="C22" s="170" t="s">
        <v>119</v>
      </c>
      <c r="D22" s="164" t="s">
        <v>120</v>
      </c>
      <c r="E22" s="164" t="s">
        <v>116</v>
      </c>
      <c r="F22" s="165">
        <v>36</v>
      </c>
      <c r="G22" s="166">
        <v>0</v>
      </c>
      <c r="H22" s="166">
        <v>0</v>
      </c>
      <c r="I22" s="166">
        <f t="shared" si="0"/>
        <v>0</v>
      </c>
      <c r="J22" s="164">
        <f t="shared" si="1"/>
        <v>0</v>
      </c>
      <c r="K22" s="167">
        <f t="shared" si="2"/>
        <v>0</v>
      </c>
      <c r="L22" s="167">
        <f t="shared" si="3"/>
        <v>0</v>
      </c>
      <c r="M22" s="167">
        <f t="shared" si="4"/>
        <v>0</v>
      </c>
      <c r="N22" s="167">
        <v>0</v>
      </c>
      <c r="O22" s="167"/>
      <c r="P22" s="173">
        <v>2.4499999999999999E-3</v>
      </c>
      <c r="Q22" s="171"/>
      <c r="R22" s="171">
        <v>2.4499999999999999E-3</v>
      </c>
      <c r="S22" s="172">
        <f t="shared" si="5"/>
        <v>8.7999999999999995E-2</v>
      </c>
      <c r="T22" s="168"/>
      <c r="U22" s="168"/>
      <c r="V22" s="173"/>
      <c r="Z22">
        <v>0</v>
      </c>
    </row>
    <row r="23" spans="1:26" ht="24.95" customHeight="1" x14ac:dyDescent="0.25">
      <c r="A23" s="169"/>
      <c r="B23" s="164" t="s">
        <v>111</v>
      </c>
      <c r="C23" s="170" t="s">
        <v>121</v>
      </c>
      <c r="D23" s="164" t="s">
        <v>122</v>
      </c>
      <c r="E23" s="164" t="s">
        <v>102</v>
      </c>
      <c r="F23" s="165">
        <v>1.7249999999999999</v>
      </c>
      <c r="G23" s="166">
        <v>0</v>
      </c>
      <c r="H23" s="166">
        <v>0</v>
      </c>
      <c r="I23" s="166">
        <f t="shared" si="0"/>
        <v>0</v>
      </c>
      <c r="J23" s="164">
        <f t="shared" si="1"/>
        <v>0</v>
      </c>
      <c r="K23" s="167">
        <f t="shared" si="2"/>
        <v>0</v>
      </c>
      <c r="L23" s="167">
        <f t="shared" si="3"/>
        <v>0</v>
      </c>
      <c r="M23" s="167">
        <f t="shared" si="4"/>
        <v>0</v>
      </c>
      <c r="N23" s="167">
        <v>0</v>
      </c>
      <c r="O23" s="167"/>
      <c r="P23" s="173">
        <v>2.0128499999999998</v>
      </c>
      <c r="Q23" s="171"/>
      <c r="R23" s="171">
        <v>2.0128499999999998</v>
      </c>
      <c r="S23" s="172">
        <f t="shared" si="5"/>
        <v>3.472</v>
      </c>
      <c r="T23" s="168"/>
      <c r="U23" s="168"/>
      <c r="V23" s="173"/>
      <c r="Z23">
        <v>0</v>
      </c>
    </row>
    <row r="24" spans="1:26" ht="24.95" customHeight="1" x14ac:dyDescent="0.25">
      <c r="A24" s="169"/>
      <c r="B24" s="164" t="s">
        <v>111</v>
      </c>
      <c r="C24" s="170" t="s">
        <v>123</v>
      </c>
      <c r="D24" s="164" t="s">
        <v>124</v>
      </c>
      <c r="E24" s="164" t="s">
        <v>102</v>
      </c>
      <c r="F24" s="165">
        <v>7.8000000000000007</v>
      </c>
      <c r="G24" s="166">
        <v>0</v>
      </c>
      <c r="H24" s="166">
        <v>0</v>
      </c>
      <c r="I24" s="166">
        <f t="shared" si="0"/>
        <v>0</v>
      </c>
      <c r="J24" s="164">
        <f t="shared" si="1"/>
        <v>0</v>
      </c>
      <c r="K24" s="167">
        <f t="shared" si="2"/>
        <v>0</v>
      </c>
      <c r="L24" s="167">
        <f t="shared" si="3"/>
        <v>0</v>
      </c>
      <c r="M24" s="167">
        <f t="shared" si="4"/>
        <v>0</v>
      </c>
      <c r="N24" s="167">
        <v>0</v>
      </c>
      <c r="O24" s="167"/>
      <c r="P24" s="173">
        <v>2.19306</v>
      </c>
      <c r="Q24" s="171"/>
      <c r="R24" s="171">
        <v>2.19306</v>
      </c>
      <c r="S24" s="172">
        <f t="shared" si="5"/>
        <v>17.106000000000002</v>
      </c>
      <c r="T24" s="168"/>
      <c r="U24" s="168"/>
      <c r="V24" s="173"/>
      <c r="Z24">
        <v>0</v>
      </c>
    </row>
    <row r="25" spans="1:26" ht="24.95" customHeight="1" x14ac:dyDescent="0.25">
      <c r="A25" s="169"/>
      <c r="B25" s="164" t="s">
        <v>111</v>
      </c>
      <c r="C25" s="170" t="s">
        <v>125</v>
      </c>
      <c r="D25" s="164" t="s">
        <v>126</v>
      </c>
      <c r="E25" s="164" t="s">
        <v>127</v>
      </c>
      <c r="F25" s="165">
        <v>3.2034640000000003E-2</v>
      </c>
      <c r="G25" s="166">
        <v>0</v>
      </c>
      <c r="H25" s="166">
        <v>0</v>
      </c>
      <c r="I25" s="166">
        <f t="shared" si="0"/>
        <v>0</v>
      </c>
      <c r="J25" s="164">
        <f t="shared" si="1"/>
        <v>0</v>
      </c>
      <c r="K25" s="167">
        <f t="shared" si="2"/>
        <v>0</v>
      </c>
      <c r="L25" s="167">
        <f t="shared" si="3"/>
        <v>0</v>
      </c>
      <c r="M25" s="167">
        <f t="shared" si="4"/>
        <v>0</v>
      </c>
      <c r="N25" s="167">
        <v>0</v>
      </c>
      <c r="O25" s="167"/>
      <c r="P25" s="173">
        <v>1.002</v>
      </c>
      <c r="Q25" s="171"/>
      <c r="R25" s="171">
        <v>1.002</v>
      </c>
      <c r="S25" s="172">
        <f t="shared" si="5"/>
        <v>3.2000000000000001E-2</v>
      </c>
      <c r="T25" s="168"/>
      <c r="U25" s="168"/>
      <c r="V25" s="173"/>
      <c r="Z25">
        <v>0</v>
      </c>
    </row>
    <row r="26" spans="1:26" x14ac:dyDescent="0.25">
      <c r="A26" s="148"/>
      <c r="B26" s="148"/>
      <c r="C26" s="163">
        <v>2</v>
      </c>
      <c r="D26" s="163" t="s">
        <v>70</v>
      </c>
      <c r="E26" s="148"/>
      <c r="F26" s="162"/>
      <c r="G26" s="151">
        <f>ROUND((SUM(L18:L25))/1,2)</f>
        <v>0</v>
      </c>
      <c r="H26" s="151">
        <f>ROUND((SUM(M18:M25))/1,2)</f>
        <v>0</v>
      </c>
      <c r="I26" s="151">
        <f>ROUND((SUM(I18:I25))/1,2)</f>
        <v>0</v>
      </c>
      <c r="J26" s="148"/>
      <c r="K26" s="148"/>
      <c r="L26" s="148">
        <f>ROUND((SUM(L18:L25))/1,2)</f>
        <v>0</v>
      </c>
      <c r="M26" s="148">
        <f>ROUND((SUM(M18:M25))/1,2)</f>
        <v>0</v>
      </c>
      <c r="N26" s="148"/>
      <c r="O26" s="148"/>
      <c r="P26" s="174"/>
      <c r="Q26" s="148"/>
      <c r="R26" s="148"/>
      <c r="S26" s="174">
        <f>ROUND((SUM(S18:S25))/1,2)</f>
        <v>28.6</v>
      </c>
      <c r="T26" s="145"/>
      <c r="U26" s="145"/>
      <c r="V26" s="2">
        <f>ROUND((SUM(V18:V25))/1,2)</f>
        <v>0</v>
      </c>
      <c r="W26" s="145"/>
      <c r="X26" s="145"/>
      <c r="Y26" s="145"/>
      <c r="Z26" s="145"/>
    </row>
    <row r="27" spans="1:26" x14ac:dyDescent="0.25">
      <c r="A27" s="1"/>
      <c r="B27" s="1"/>
      <c r="C27" s="1"/>
      <c r="D27" s="1"/>
      <c r="E27" s="1"/>
      <c r="F27" s="158"/>
      <c r="G27" s="141"/>
      <c r="H27" s="141"/>
      <c r="I27" s="141"/>
      <c r="J27" s="1"/>
      <c r="K27" s="1"/>
      <c r="L27" s="1"/>
      <c r="M27" s="1"/>
      <c r="N27" s="1"/>
      <c r="O27" s="1"/>
      <c r="P27" s="1"/>
      <c r="Q27" s="1"/>
      <c r="R27" s="1"/>
      <c r="S27" s="1"/>
      <c r="V27" s="1"/>
    </row>
    <row r="28" spans="1:26" x14ac:dyDescent="0.25">
      <c r="A28" s="148"/>
      <c r="B28" s="148"/>
      <c r="C28" s="163">
        <v>3</v>
      </c>
      <c r="D28" s="163" t="s">
        <v>71</v>
      </c>
      <c r="E28" s="148"/>
      <c r="F28" s="162"/>
      <c r="G28" s="149"/>
      <c r="H28" s="149"/>
      <c r="I28" s="149"/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5"/>
      <c r="U28" s="145"/>
      <c r="V28" s="148"/>
      <c r="W28" s="145"/>
      <c r="X28" s="145"/>
      <c r="Y28" s="145"/>
      <c r="Z28" s="145"/>
    </row>
    <row r="29" spans="1:26" ht="24.95" customHeight="1" x14ac:dyDescent="0.25">
      <c r="A29" s="169"/>
      <c r="B29" s="164" t="s">
        <v>111</v>
      </c>
      <c r="C29" s="170" t="s">
        <v>128</v>
      </c>
      <c r="D29" s="164" t="s">
        <v>129</v>
      </c>
      <c r="E29" s="164" t="s">
        <v>102</v>
      </c>
      <c r="F29" s="165">
        <v>14.468999999999998</v>
      </c>
      <c r="G29" s="166">
        <v>0</v>
      </c>
      <c r="H29" s="166">
        <v>0</v>
      </c>
      <c r="I29" s="166">
        <f>ROUND(F29*(G29+H29),2)</f>
        <v>0</v>
      </c>
      <c r="J29" s="164">
        <f>ROUND(F29*(N29),2)</f>
        <v>0</v>
      </c>
      <c r="K29" s="167">
        <f>ROUND(F29*(O29),2)</f>
        <v>0</v>
      </c>
      <c r="L29" s="167">
        <f>ROUND(F29*(G29),2)</f>
        <v>0</v>
      </c>
      <c r="M29" s="167">
        <f>ROUND(F29*(H29),2)</f>
        <v>0</v>
      </c>
      <c r="N29" s="167">
        <v>0</v>
      </c>
      <c r="O29" s="167"/>
      <c r="P29" s="173">
        <v>0.80967</v>
      </c>
      <c r="Q29" s="171"/>
      <c r="R29" s="171">
        <v>0.80967</v>
      </c>
      <c r="S29" s="172">
        <f>ROUND(F29*(P29),3)</f>
        <v>11.715</v>
      </c>
      <c r="T29" s="168"/>
      <c r="U29" s="168"/>
      <c r="V29" s="173"/>
      <c r="Z29">
        <v>0</v>
      </c>
    </row>
    <row r="30" spans="1:26" ht="24.95" customHeight="1" x14ac:dyDescent="0.25">
      <c r="A30" s="169"/>
      <c r="B30" s="164" t="s">
        <v>111</v>
      </c>
      <c r="C30" s="170" t="s">
        <v>130</v>
      </c>
      <c r="D30" s="164" t="s">
        <v>131</v>
      </c>
      <c r="E30" s="164" t="s">
        <v>116</v>
      </c>
      <c r="F30" s="165">
        <v>1.89</v>
      </c>
      <c r="G30" s="166">
        <v>0</v>
      </c>
      <c r="H30" s="166">
        <v>0</v>
      </c>
      <c r="I30" s="166">
        <f>ROUND(F30*(G30+H30),2)</f>
        <v>0</v>
      </c>
      <c r="J30" s="164">
        <f>ROUND(F30*(N30),2)</f>
        <v>0</v>
      </c>
      <c r="K30" s="167">
        <f>ROUND(F30*(O30),2)</f>
        <v>0</v>
      </c>
      <c r="L30" s="167">
        <f>ROUND(F30*(G30),2)</f>
        <v>0</v>
      </c>
      <c r="M30" s="167">
        <f>ROUND(F30*(H30),2)</f>
        <v>0</v>
      </c>
      <c r="N30" s="167">
        <v>0</v>
      </c>
      <c r="O30" s="167"/>
      <c r="P30" s="173">
        <v>7.2500000000000004E-3</v>
      </c>
      <c r="Q30" s="171"/>
      <c r="R30" s="171">
        <v>7.2500000000000004E-3</v>
      </c>
      <c r="S30" s="172">
        <f>ROUND(F30*(P30),3)</f>
        <v>1.4E-2</v>
      </c>
      <c r="T30" s="168"/>
      <c r="U30" s="168"/>
      <c r="V30" s="173"/>
      <c r="Z30">
        <v>0</v>
      </c>
    </row>
    <row r="31" spans="1:26" ht="24.95" customHeight="1" x14ac:dyDescent="0.25">
      <c r="A31" s="169"/>
      <c r="B31" s="164" t="s">
        <v>111</v>
      </c>
      <c r="C31" s="170" t="s">
        <v>132</v>
      </c>
      <c r="D31" s="164" t="s">
        <v>133</v>
      </c>
      <c r="E31" s="164" t="s">
        <v>116</v>
      </c>
      <c r="F31" s="165">
        <v>1.89</v>
      </c>
      <c r="G31" s="166">
        <v>0</v>
      </c>
      <c r="H31" s="166">
        <v>0</v>
      </c>
      <c r="I31" s="166">
        <f>ROUND(F31*(G31+H31),2)</f>
        <v>0</v>
      </c>
      <c r="J31" s="164">
        <f>ROUND(F31*(N31),2)</f>
        <v>0</v>
      </c>
      <c r="K31" s="167">
        <f>ROUND(F31*(O31),2)</f>
        <v>0</v>
      </c>
      <c r="L31" s="167">
        <f>ROUND(F31*(G31),2)</f>
        <v>0</v>
      </c>
      <c r="M31" s="167">
        <f>ROUND(F31*(H31),2)</f>
        <v>0</v>
      </c>
      <c r="N31" s="167">
        <v>0</v>
      </c>
      <c r="O31" s="167"/>
      <c r="P31" s="171"/>
      <c r="Q31" s="171"/>
      <c r="R31" s="171"/>
      <c r="S31" s="172">
        <f>ROUND(F31*(P31),3)</f>
        <v>0</v>
      </c>
      <c r="T31" s="168"/>
      <c r="U31" s="168"/>
      <c r="V31" s="173"/>
      <c r="Z31">
        <v>0</v>
      </c>
    </row>
    <row r="32" spans="1:26" x14ac:dyDescent="0.25">
      <c r="A32" s="148"/>
      <c r="B32" s="148"/>
      <c r="C32" s="163">
        <v>3</v>
      </c>
      <c r="D32" s="163" t="s">
        <v>71</v>
      </c>
      <c r="E32" s="148"/>
      <c r="F32" s="162"/>
      <c r="G32" s="151">
        <f>ROUND((SUM(L28:L31))/1,2)</f>
        <v>0</v>
      </c>
      <c r="H32" s="151">
        <f>ROUND((SUM(M28:M31))/1,2)</f>
        <v>0</v>
      </c>
      <c r="I32" s="151">
        <f>ROUND((SUM(I28:I31))/1,2)</f>
        <v>0</v>
      </c>
      <c r="J32" s="148"/>
      <c r="K32" s="148"/>
      <c r="L32" s="148">
        <f>ROUND((SUM(L28:L31))/1,2)</f>
        <v>0</v>
      </c>
      <c r="M32" s="148">
        <f>ROUND((SUM(M28:M31))/1,2)</f>
        <v>0</v>
      </c>
      <c r="N32" s="148"/>
      <c r="O32" s="148"/>
      <c r="P32" s="174"/>
      <c r="Q32" s="148"/>
      <c r="R32" s="148"/>
      <c r="S32" s="174">
        <f>ROUND((SUM(S28:S31))/1,2)</f>
        <v>11.73</v>
      </c>
      <c r="T32" s="145"/>
      <c r="U32" s="145"/>
      <c r="V32" s="2">
        <f>ROUND((SUM(V28:V31))/1,2)</f>
        <v>0</v>
      </c>
      <c r="W32" s="145"/>
      <c r="X32" s="145"/>
      <c r="Y32" s="145"/>
      <c r="Z32" s="145"/>
    </row>
    <row r="33" spans="1:26" x14ac:dyDescent="0.25">
      <c r="A33" s="1"/>
      <c r="B33" s="1"/>
      <c r="C33" s="1"/>
      <c r="D33" s="1"/>
      <c r="E33" s="1"/>
      <c r="F33" s="158"/>
      <c r="G33" s="141"/>
      <c r="H33" s="141"/>
      <c r="I33" s="141"/>
      <c r="J33" s="1"/>
      <c r="K33" s="1"/>
      <c r="L33" s="1"/>
      <c r="M33" s="1"/>
      <c r="N33" s="1"/>
      <c r="O33" s="1"/>
      <c r="P33" s="1"/>
      <c r="Q33" s="1"/>
      <c r="R33" s="1"/>
      <c r="S33" s="1"/>
      <c r="V33" s="1"/>
    </row>
    <row r="34" spans="1:26" x14ac:dyDescent="0.25">
      <c r="A34" s="148"/>
      <c r="B34" s="148"/>
      <c r="C34" s="163">
        <v>4</v>
      </c>
      <c r="D34" s="163" t="s">
        <v>72</v>
      </c>
      <c r="E34" s="148"/>
      <c r="F34" s="162"/>
      <c r="G34" s="149"/>
      <c r="H34" s="149"/>
      <c r="I34" s="149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5"/>
      <c r="U34" s="145"/>
      <c r="V34" s="148"/>
      <c r="W34" s="145"/>
      <c r="X34" s="145"/>
      <c r="Y34" s="145"/>
      <c r="Z34" s="145"/>
    </row>
    <row r="35" spans="1:26" ht="24.95" customHeight="1" x14ac:dyDescent="0.25">
      <c r="A35" s="169"/>
      <c r="B35" s="164" t="s">
        <v>111</v>
      </c>
      <c r="C35" s="170" t="s">
        <v>134</v>
      </c>
      <c r="D35" s="164" t="s">
        <v>135</v>
      </c>
      <c r="E35" s="164" t="s">
        <v>102</v>
      </c>
      <c r="F35" s="165">
        <v>1.7249999999999999</v>
      </c>
      <c r="G35" s="166">
        <v>0</v>
      </c>
      <c r="H35" s="166">
        <v>0</v>
      </c>
      <c r="I35" s="166">
        <f>ROUND(F35*(G35+H35),2)</f>
        <v>0</v>
      </c>
      <c r="J35" s="164">
        <f>ROUND(F35*(N35),2)</f>
        <v>0</v>
      </c>
      <c r="K35" s="167">
        <f>ROUND(F35*(O35),2)</f>
        <v>0</v>
      </c>
      <c r="L35" s="167">
        <f>ROUND(F35*(G35),2)</f>
        <v>0</v>
      </c>
      <c r="M35" s="167">
        <f>ROUND(F35*(H35),2)</f>
        <v>0</v>
      </c>
      <c r="N35" s="167">
        <v>0</v>
      </c>
      <c r="O35" s="167"/>
      <c r="P35" s="173">
        <v>2.2132100000000001</v>
      </c>
      <c r="Q35" s="171"/>
      <c r="R35" s="171">
        <v>2.2132100000000001</v>
      </c>
      <c r="S35" s="172">
        <f>ROUND(F35*(P35),3)</f>
        <v>3.8180000000000001</v>
      </c>
      <c r="T35" s="168"/>
      <c r="U35" s="168"/>
      <c r="V35" s="173"/>
      <c r="Z35">
        <v>0</v>
      </c>
    </row>
    <row r="36" spans="1:26" ht="24.95" customHeight="1" x14ac:dyDescent="0.25">
      <c r="A36" s="169"/>
      <c r="B36" s="164" t="s">
        <v>111</v>
      </c>
      <c r="C36" s="170" t="s">
        <v>136</v>
      </c>
      <c r="D36" s="164" t="s">
        <v>137</v>
      </c>
      <c r="E36" s="164" t="s">
        <v>116</v>
      </c>
      <c r="F36" s="165">
        <v>11.502500000000001</v>
      </c>
      <c r="G36" s="166">
        <v>0</v>
      </c>
      <c r="H36" s="166">
        <v>0</v>
      </c>
      <c r="I36" s="166">
        <f>ROUND(F36*(G36+H36),2)</f>
        <v>0</v>
      </c>
      <c r="J36" s="164">
        <f>ROUND(F36*(N36),2)</f>
        <v>0</v>
      </c>
      <c r="K36" s="167">
        <f>ROUND(F36*(O36),2)</f>
        <v>0</v>
      </c>
      <c r="L36" s="167">
        <f>ROUND(F36*(G36),2)</f>
        <v>0</v>
      </c>
      <c r="M36" s="167">
        <f>ROUND(F36*(H36),2)</f>
        <v>0</v>
      </c>
      <c r="N36" s="167">
        <v>0</v>
      </c>
      <c r="O36" s="167"/>
      <c r="P36" s="173">
        <v>3.4100000000000003E-3</v>
      </c>
      <c r="Q36" s="171"/>
      <c r="R36" s="171">
        <v>3.4100000000000003E-3</v>
      </c>
      <c r="S36" s="172">
        <f>ROUND(F36*(P36),3)</f>
        <v>3.9E-2</v>
      </c>
      <c r="T36" s="168"/>
      <c r="U36" s="168"/>
      <c r="V36" s="173"/>
      <c r="Z36">
        <v>0</v>
      </c>
    </row>
    <row r="37" spans="1:26" ht="24.95" customHeight="1" x14ac:dyDescent="0.25">
      <c r="A37" s="169"/>
      <c r="B37" s="164" t="s">
        <v>111</v>
      </c>
      <c r="C37" s="170" t="s">
        <v>138</v>
      </c>
      <c r="D37" s="164" t="s">
        <v>139</v>
      </c>
      <c r="E37" s="164" t="s">
        <v>116</v>
      </c>
      <c r="F37" s="165">
        <v>11.503</v>
      </c>
      <c r="G37" s="166">
        <v>0</v>
      </c>
      <c r="H37" s="166">
        <v>0</v>
      </c>
      <c r="I37" s="166">
        <f>ROUND(F37*(G37+H37),2)</f>
        <v>0</v>
      </c>
      <c r="J37" s="164">
        <f>ROUND(F37*(N37),2)</f>
        <v>0</v>
      </c>
      <c r="K37" s="167">
        <f>ROUND(F37*(O37),2)</f>
        <v>0</v>
      </c>
      <c r="L37" s="167">
        <f>ROUND(F37*(G37),2)</f>
        <v>0</v>
      </c>
      <c r="M37" s="167">
        <f>ROUND(F37*(H37),2)</f>
        <v>0</v>
      </c>
      <c r="N37" s="167">
        <v>0</v>
      </c>
      <c r="O37" s="167"/>
      <c r="P37" s="171"/>
      <c r="Q37" s="171"/>
      <c r="R37" s="171"/>
      <c r="S37" s="172">
        <f>ROUND(F37*(P37),3)</f>
        <v>0</v>
      </c>
      <c r="T37" s="168"/>
      <c r="U37" s="168"/>
      <c r="V37" s="173"/>
      <c r="Z37">
        <v>0</v>
      </c>
    </row>
    <row r="38" spans="1:26" ht="24.95" customHeight="1" x14ac:dyDescent="0.25">
      <c r="A38" s="169"/>
      <c r="B38" s="164" t="s">
        <v>111</v>
      </c>
      <c r="C38" s="170" t="s">
        <v>140</v>
      </c>
      <c r="D38" s="164" t="s">
        <v>141</v>
      </c>
      <c r="E38" s="164" t="s">
        <v>127</v>
      </c>
      <c r="F38" s="165">
        <v>0.13800000000000001</v>
      </c>
      <c r="G38" s="166">
        <v>0</v>
      </c>
      <c r="H38" s="166">
        <v>0</v>
      </c>
      <c r="I38" s="166">
        <f>ROUND(F38*(G38+H38),2)</f>
        <v>0</v>
      </c>
      <c r="J38" s="164">
        <f>ROUND(F38*(N38),2)</f>
        <v>0</v>
      </c>
      <c r="K38" s="167">
        <f>ROUND(F38*(O38),2)</f>
        <v>0</v>
      </c>
      <c r="L38" s="167">
        <f>ROUND(F38*(G38),2)</f>
        <v>0</v>
      </c>
      <c r="M38" s="167">
        <f>ROUND(F38*(H38),2)</f>
        <v>0</v>
      </c>
      <c r="N38" s="167">
        <v>0</v>
      </c>
      <c r="O38" s="167"/>
      <c r="P38" s="173">
        <v>1.0675400000000002</v>
      </c>
      <c r="Q38" s="171"/>
      <c r="R38" s="171">
        <v>1.0675400000000002</v>
      </c>
      <c r="S38" s="172">
        <f>ROUND(F38*(P38),3)</f>
        <v>0.14699999999999999</v>
      </c>
      <c r="T38" s="168"/>
      <c r="U38" s="168"/>
      <c r="V38" s="173"/>
      <c r="Z38">
        <v>0</v>
      </c>
    </row>
    <row r="39" spans="1:26" x14ac:dyDescent="0.25">
      <c r="A39" s="148"/>
      <c r="B39" s="148"/>
      <c r="C39" s="163">
        <v>4</v>
      </c>
      <c r="D39" s="163" t="s">
        <v>72</v>
      </c>
      <c r="E39" s="148"/>
      <c r="F39" s="162"/>
      <c r="G39" s="151">
        <f>ROUND((SUM(L34:L38))/1,2)</f>
        <v>0</v>
      </c>
      <c r="H39" s="151">
        <f>ROUND((SUM(M34:M38))/1,2)</f>
        <v>0</v>
      </c>
      <c r="I39" s="151">
        <f>ROUND((SUM(I34:I38))/1,2)</f>
        <v>0</v>
      </c>
      <c r="J39" s="148"/>
      <c r="K39" s="148"/>
      <c r="L39" s="148">
        <f>ROUND((SUM(L34:L38))/1,2)</f>
        <v>0</v>
      </c>
      <c r="M39" s="148">
        <f>ROUND((SUM(M34:M38))/1,2)</f>
        <v>0</v>
      </c>
      <c r="N39" s="148"/>
      <c r="O39" s="148"/>
      <c r="P39" s="174"/>
      <c r="Q39" s="148"/>
      <c r="R39" s="148"/>
      <c r="S39" s="174">
        <f>ROUND((SUM(S34:S38))/1,2)</f>
        <v>4</v>
      </c>
      <c r="T39" s="145"/>
      <c r="U39" s="145"/>
      <c r="V39" s="2">
        <f>ROUND((SUM(V34:V38))/1,2)</f>
        <v>0</v>
      </c>
      <c r="W39" s="145"/>
      <c r="X39" s="145"/>
      <c r="Y39" s="145"/>
      <c r="Z39" s="145"/>
    </row>
    <row r="40" spans="1:26" x14ac:dyDescent="0.25">
      <c r="A40" s="1"/>
      <c r="B40" s="1"/>
      <c r="C40" s="1"/>
      <c r="D40" s="1"/>
      <c r="E40" s="1"/>
      <c r="F40" s="158"/>
      <c r="G40" s="141"/>
      <c r="H40" s="141"/>
      <c r="I40" s="141"/>
      <c r="J40" s="1"/>
      <c r="K40" s="1"/>
      <c r="L40" s="1"/>
      <c r="M40" s="1"/>
      <c r="N40" s="1"/>
      <c r="O40" s="1"/>
      <c r="P40" s="1"/>
      <c r="Q40" s="1"/>
      <c r="R40" s="1"/>
      <c r="S40" s="1"/>
      <c r="V40" s="1"/>
    </row>
    <row r="41" spans="1:26" x14ac:dyDescent="0.25">
      <c r="A41" s="148"/>
      <c r="B41" s="148"/>
      <c r="C41" s="163">
        <v>6</v>
      </c>
      <c r="D41" s="163" t="s">
        <v>73</v>
      </c>
      <c r="E41" s="148"/>
      <c r="F41" s="162"/>
      <c r="G41" s="149"/>
      <c r="H41" s="149"/>
      <c r="I41" s="149"/>
      <c r="J41" s="148"/>
      <c r="K41" s="148"/>
      <c r="L41" s="148"/>
      <c r="M41" s="148"/>
      <c r="N41" s="148"/>
      <c r="O41" s="148"/>
      <c r="P41" s="148"/>
      <c r="Q41" s="148"/>
      <c r="R41" s="148"/>
      <c r="S41" s="148"/>
      <c r="T41" s="145"/>
      <c r="U41" s="145"/>
      <c r="V41" s="148"/>
      <c r="W41" s="145"/>
      <c r="X41" s="145"/>
      <c r="Y41" s="145"/>
      <c r="Z41" s="145"/>
    </row>
    <row r="42" spans="1:26" ht="35.1" customHeight="1" x14ac:dyDescent="0.25">
      <c r="A42" s="169"/>
      <c r="B42" s="164" t="s">
        <v>111</v>
      </c>
      <c r="C42" s="170" t="s">
        <v>142</v>
      </c>
      <c r="D42" s="164" t="s">
        <v>143</v>
      </c>
      <c r="E42" s="164" t="s">
        <v>116</v>
      </c>
      <c r="F42" s="165">
        <v>52.294999999999995</v>
      </c>
      <c r="G42" s="166">
        <v>0</v>
      </c>
      <c r="H42" s="166">
        <v>0</v>
      </c>
      <c r="I42" s="166">
        <f t="shared" ref="I42:I51" si="6">ROUND(F42*(G42+H42),2)</f>
        <v>0</v>
      </c>
      <c r="J42" s="164">
        <f t="shared" ref="J42:J51" si="7">ROUND(F42*(N42),2)</f>
        <v>0</v>
      </c>
      <c r="K42" s="167">
        <f t="shared" ref="K42:K51" si="8">ROUND(F42*(O42),2)</f>
        <v>0</v>
      </c>
      <c r="L42" s="167">
        <f t="shared" ref="L42:L51" si="9">ROUND(F42*(G42),2)</f>
        <v>0</v>
      </c>
      <c r="M42" s="167">
        <f t="shared" ref="M42:M51" si="10">ROUND(F42*(H42),2)</f>
        <v>0</v>
      </c>
      <c r="N42" s="167">
        <v>0</v>
      </c>
      <c r="O42" s="167"/>
      <c r="P42" s="173">
        <v>1.375E-2</v>
      </c>
      <c r="Q42" s="171"/>
      <c r="R42" s="171">
        <v>1.375E-2</v>
      </c>
      <c r="S42" s="172">
        <f t="shared" ref="S42:S51" si="11">ROUND(F42*(P42),3)</f>
        <v>0.71899999999999997</v>
      </c>
      <c r="T42" s="168"/>
      <c r="U42" s="168"/>
      <c r="V42" s="173"/>
      <c r="Z42">
        <v>0</v>
      </c>
    </row>
    <row r="43" spans="1:26" ht="24.95" customHeight="1" x14ac:dyDescent="0.25">
      <c r="A43" s="169"/>
      <c r="B43" s="164" t="s">
        <v>111</v>
      </c>
      <c r="C43" s="170" t="s">
        <v>144</v>
      </c>
      <c r="D43" s="164" t="s">
        <v>145</v>
      </c>
      <c r="E43" s="164" t="s">
        <v>116</v>
      </c>
      <c r="F43" s="165">
        <v>52.295000000000002</v>
      </c>
      <c r="G43" s="166">
        <v>0</v>
      </c>
      <c r="H43" s="166">
        <v>0</v>
      </c>
      <c r="I43" s="166">
        <f t="shared" si="6"/>
        <v>0</v>
      </c>
      <c r="J43" s="164">
        <f t="shared" si="7"/>
        <v>0</v>
      </c>
      <c r="K43" s="167">
        <f t="shared" si="8"/>
        <v>0</v>
      </c>
      <c r="L43" s="167">
        <f t="shared" si="9"/>
        <v>0</v>
      </c>
      <c r="M43" s="167">
        <f t="shared" si="10"/>
        <v>0</v>
      </c>
      <c r="N43" s="167">
        <v>0</v>
      </c>
      <c r="O43" s="167"/>
      <c r="P43" s="173">
        <v>2.8800000000000002E-3</v>
      </c>
      <c r="Q43" s="171"/>
      <c r="R43" s="171">
        <v>2.8800000000000002E-3</v>
      </c>
      <c r="S43" s="172">
        <f t="shared" si="11"/>
        <v>0.151</v>
      </c>
      <c r="T43" s="168"/>
      <c r="U43" s="168"/>
      <c r="V43" s="173"/>
      <c r="Z43">
        <v>0</v>
      </c>
    </row>
    <row r="44" spans="1:26" ht="24.95" customHeight="1" x14ac:dyDescent="0.25">
      <c r="A44" s="169"/>
      <c r="B44" s="164" t="s">
        <v>111</v>
      </c>
      <c r="C44" s="170" t="s">
        <v>146</v>
      </c>
      <c r="D44" s="164" t="s">
        <v>147</v>
      </c>
      <c r="E44" s="164" t="s">
        <v>116</v>
      </c>
      <c r="F44" s="165">
        <v>5.9</v>
      </c>
      <c r="G44" s="166">
        <v>0</v>
      </c>
      <c r="H44" s="166">
        <v>0</v>
      </c>
      <c r="I44" s="166">
        <f t="shared" si="6"/>
        <v>0</v>
      </c>
      <c r="J44" s="164">
        <f t="shared" si="7"/>
        <v>0</v>
      </c>
      <c r="K44" s="167">
        <f t="shared" si="8"/>
        <v>0</v>
      </c>
      <c r="L44" s="167">
        <f t="shared" si="9"/>
        <v>0</v>
      </c>
      <c r="M44" s="167">
        <f t="shared" si="10"/>
        <v>0</v>
      </c>
      <c r="N44" s="167">
        <v>0</v>
      </c>
      <c r="O44" s="167"/>
      <c r="P44" s="171"/>
      <c r="Q44" s="171"/>
      <c r="R44" s="171"/>
      <c r="S44" s="172">
        <f t="shared" si="11"/>
        <v>0</v>
      </c>
      <c r="T44" s="168"/>
      <c r="U44" s="168"/>
      <c r="V44" s="173"/>
      <c r="Z44">
        <v>0</v>
      </c>
    </row>
    <row r="45" spans="1:26" ht="24.95" customHeight="1" x14ac:dyDescent="0.25">
      <c r="A45" s="169"/>
      <c r="B45" s="164" t="s">
        <v>111</v>
      </c>
      <c r="C45" s="170" t="s">
        <v>148</v>
      </c>
      <c r="D45" s="164" t="s">
        <v>149</v>
      </c>
      <c r="E45" s="164" t="s">
        <v>116</v>
      </c>
      <c r="F45" s="165">
        <v>6.8100000000000005</v>
      </c>
      <c r="G45" s="166">
        <v>0</v>
      </c>
      <c r="H45" s="166">
        <v>0</v>
      </c>
      <c r="I45" s="166">
        <f t="shared" si="6"/>
        <v>0</v>
      </c>
      <c r="J45" s="164">
        <f t="shared" si="7"/>
        <v>0</v>
      </c>
      <c r="K45" s="167">
        <f t="shared" si="8"/>
        <v>0</v>
      </c>
      <c r="L45" s="167">
        <f t="shared" si="9"/>
        <v>0</v>
      </c>
      <c r="M45" s="167">
        <f t="shared" si="10"/>
        <v>0</v>
      </c>
      <c r="N45" s="167">
        <v>0</v>
      </c>
      <c r="O45" s="167"/>
      <c r="P45" s="173">
        <v>4.9500000000000004E-3</v>
      </c>
      <c r="Q45" s="171"/>
      <c r="R45" s="171">
        <v>4.9500000000000004E-3</v>
      </c>
      <c r="S45" s="172">
        <f t="shared" si="11"/>
        <v>3.4000000000000002E-2</v>
      </c>
      <c r="T45" s="168"/>
      <c r="U45" s="168"/>
      <c r="V45" s="173"/>
      <c r="Z45">
        <v>0</v>
      </c>
    </row>
    <row r="46" spans="1:26" ht="24.95" customHeight="1" x14ac:dyDescent="0.25">
      <c r="A46" s="169"/>
      <c r="B46" s="164" t="s">
        <v>111</v>
      </c>
      <c r="C46" s="170" t="s">
        <v>150</v>
      </c>
      <c r="D46" s="164" t="s">
        <v>151</v>
      </c>
      <c r="E46" s="164" t="s">
        <v>116</v>
      </c>
      <c r="F46" s="165">
        <v>56.77</v>
      </c>
      <c r="G46" s="166">
        <v>0</v>
      </c>
      <c r="H46" s="166">
        <v>0</v>
      </c>
      <c r="I46" s="166">
        <f t="shared" si="6"/>
        <v>0</v>
      </c>
      <c r="J46" s="164">
        <f t="shared" si="7"/>
        <v>0</v>
      </c>
      <c r="K46" s="167">
        <f t="shared" si="8"/>
        <v>0</v>
      </c>
      <c r="L46" s="167">
        <f t="shared" si="9"/>
        <v>0</v>
      </c>
      <c r="M46" s="167">
        <f t="shared" si="10"/>
        <v>0</v>
      </c>
      <c r="N46" s="167">
        <v>0</v>
      </c>
      <c r="O46" s="167"/>
      <c r="P46" s="173">
        <v>3.2000000000000002E-3</v>
      </c>
      <c r="Q46" s="171"/>
      <c r="R46" s="171">
        <v>3.2000000000000002E-3</v>
      </c>
      <c r="S46" s="172">
        <f t="shared" si="11"/>
        <v>0.182</v>
      </c>
      <c r="T46" s="168"/>
      <c r="U46" s="168"/>
      <c r="V46" s="173"/>
      <c r="Z46">
        <v>0</v>
      </c>
    </row>
    <row r="47" spans="1:26" ht="24.95" customHeight="1" x14ac:dyDescent="0.25">
      <c r="A47" s="169"/>
      <c r="B47" s="164" t="s">
        <v>111</v>
      </c>
      <c r="C47" s="170" t="s">
        <v>152</v>
      </c>
      <c r="D47" s="164" t="s">
        <v>153</v>
      </c>
      <c r="E47" s="164" t="s">
        <v>116</v>
      </c>
      <c r="F47" s="165">
        <v>6</v>
      </c>
      <c r="G47" s="166">
        <v>0</v>
      </c>
      <c r="H47" s="166">
        <v>0</v>
      </c>
      <c r="I47" s="166">
        <f t="shared" si="6"/>
        <v>0</v>
      </c>
      <c r="J47" s="164">
        <f t="shared" si="7"/>
        <v>0</v>
      </c>
      <c r="K47" s="167">
        <f t="shared" si="8"/>
        <v>0</v>
      </c>
      <c r="L47" s="167">
        <f t="shared" si="9"/>
        <v>0</v>
      </c>
      <c r="M47" s="167">
        <f t="shared" si="10"/>
        <v>0</v>
      </c>
      <c r="N47" s="167">
        <v>0</v>
      </c>
      <c r="O47" s="167"/>
      <c r="P47" s="173">
        <v>9.1600000000000015E-3</v>
      </c>
      <c r="Q47" s="171"/>
      <c r="R47" s="171">
        <v>9.1600000000000015E-3</v>
      </c>
      <c r="S47" s="172">
        <f t="shared" si="11"/>
        <v>5.5E-2</v>
      </c>
      <c r="T47" s="168"/>
      <c r="U47" s="168"/>
      <c r="V47" s="173"/>
      <c r="Z47">
        <v>0</v>
      </c>
    </row>
    <row r="48" spans="1:26" ht="24.95" customHeight="1" x14ac:dyDescent="0.25">
      <c r="A48" s="169"/>
      <c r="B48" s="164" t="s">
        <v>111</v>
      </c>
      <c r="C48" s="170" t="s">
        <v>154</v>
      </c>
      <c r="D48" s="164" t="s">
        <v>155</v>
      </c>
      <c r="E48" s="164" t="s">
        <v>116</v>
      </c>
      <c r="F48" s="165">
        <v>1.9500000000000002</v>
      </c>
      <c r="G48" s="166">
        <v>0</v>
      </c>
      <c r="H48" s="166">
        <v>0</v>
      </c>
      <c r="I48" s="166">
        <f t="shared" si="6"/>
        <v>0</v>
      </c>
      <c r="J48" s="164">
        <f t="shared" si="7"/>
        <v>0</v>
      </c>
      <c r="K48" s="167">
        <f t="shared" si="8"/>
        <v>0</v>
      </c>
      <c r="L48" s="167">
        <f t="shared" si="9"/>
        <v>0</v>
      </c>
      <c r="M48" s="167">
        <f t="shared" si="10"/>
        <v>0</v>
      </c>
      <c r="N48" s="167">
        <v>0</v>
      </c>
      <c r="O48" s="167"/>
      <c r="P48" s="173">
        <v>8.320000000000001E-3</v>
      </c>
      <c r="Q48" s="171"/>
      <c r="R48" s="171">
        <v>8.320000000000001E-3</v>
      </c>
      <c r="S48" s="172">
        <f t="shared" si="11"/>
        <v>1.6E-2</v>
      </c>
      <c r="T48" s="168"/>
      <c r="U48" s="168"/>
      <c r="V48" s="173"/>
      <c r="Z48">
        <v>0</v>
      </c>
    </row>
    <row r="49" spans="1:26" ht="35.1" customHeight="1" x14ac:dyDescent="0.25">
      <c r="A49" s="169"/>
      <c r="B49" s="164" t="s">
        <v>111</v>
      </c>
      <c r="C49" s="170" t="s">
        <v>156</v>
      </c>
      <c r="D49" s="164" t="s">
        <v>157</v>
      </c>
      <c r="E49" s="164" t="s">
        <v>116</v>
      </c>
      <c r="F49" s="165">
        <v>29.099999999999998</v>
      </c>
      <c r="G49" s="166">
        <v>0</v>
      </c>
      <c r="H49" s="166">
        <v>0</v>
      </c>
      <c r="I49" s="166">
        <f t="shared" si="6"/>
        <v>0</v>
      </c>
      <c r="J49" s="164">
        <f t="shared" si="7"/>
        <v>0</v>
      </c>
      <c r="K49" s="167">
        <f t="shared" si="8"/>
        <v>0</v>
      </c>
      <c r="L49" s="167">
        <f t="shared" si="9"/>
        <v>0</v>
      </c>
      <c r="M49" s="167">
        <f t="shared" si="10"/>
        <v>0</v>
      </c>
      <c r="N49" s="167">
        <v>0</v>
      </c>
      <c r="O49" s="167"/>
      <c r="P49" s="173">
        <v>0.105</v>
      </c>
      <c r="Q49" s="171"/>
      <c r="R49" s="171">
        <v>0.105</v>
      </c>
      <c r="S49" s="172">
        <f t="shared" si="11"/>
        <v>3.056</v>
      </c>
      <c r="T49" s="168"/>
      <c r="U49" s="168"/>
      <c r="V49" s="173"/>
      <c r="Z49">
        <v>0</v>
      </c>
    </row>
    <row r="50" spans="1:26" ht="24.95" customHeight="1" x14ac:dyDescent="0.25">
      <c r="A50" s="169"/>
      <c r="B50" s="164" t="s">
        <v>158</v>
      </c>
      <c r="C50" s="170" t="s">
        <v>159</v>
      </c>
      <c r="D50" s="164" t="s">
        <v>160</v>
      </c>
      <c r="E50" s="164" t="s">
        <v>161</v>
      </c>
      <c r="F50" s="165">
        <v>1</v>
      </c>
      <c r="G50" s="166">
        <v>0</v>
      </c>
      <c r="H50" s="166">
        <v>0</v>
      </c>
      <c r="I50" s="166">
        <f t="shared" si="6"/>
        <v>0</v>
      </c>
      <c r="J50" s="164">
        <f t="shared" si="7"/>
        <v>0</v>
      </c>
      <c r="K50" s="167">
        <f t="shared" si="8"/>
        <v>0</v>
      </c>
      <c r="L50" s="167">
        <f t="shared" si="9"/>
        <v>0</v>
      </c>
      <c r="M50" s="167">
        <f t="shared" si="10"/>
        <v>0</v>
      </c>
      <c r="N50" s="167">
        <v>0</v>
      </c>
      <c r="O50" s="167"/>
      <c r="P50" s="173">
        <v>4.4160000000000005E-2</v>
      </c>
      <c r="Q50" s="171"/>
      <c r="R50" s="171">
        <v>4.4160000000000005E-2</v>
      </c>
      <c r="S50" s="172">
        <f t="shared" si="11"/>
        <v>4.3999999999999997E-2</v>
      </c>
      <c r="T50" s="168"/>
      <c r="U50" s="168"/>
      <c r="V50" s="173"/>
      <c r="Z50">
        <v>0</v>
      </c>
    </row>
    <row r="51" spans="1:26" ht="24.95" customHeight="1" x14ac:dyDescent="0.25">
      <c r="A51" s="180"/>
      <c r="B51" s="175" t="s">
        <v>162</v>
      </c>
      <c r="C51" s="181" t="s">
        <v>163</v>
      </c>
      <c r="D51" s="175" t="s">
        <v>164</v>
      </c>
      <c r="E51" s="175" t="s">
        <v>161</v>
      </c>
      <c r="F51" s="176">
        <v>1</v>
      </c>
      <c r="G51" s="177">
        <v>0</v>
      </c>
      <c r="H51" s="177">
        <v>0</v>
      </c>
      <c r="I51" s="177">
        <f t="shared" si="6"/>
        <v>0</v>
      </c>
      <c r="J51" s="175">
        <f t="shared" si="7"/>
        <v>0</v>
      </c>
      <c r="K51" s="178">
        <f t="shared" si="8"/>
        <v>0</v>
      </c>
      <c r="L51" s="178">
        <f t="shared" si="9"/>
        <v>0</v>
      </c>
      <c r="M51" s="178">
        <f t="shared" si="10"/>
        <v>0</v>
      </c>
      <c r="N51" s="178">
        <v>0</v>
      </c>
      <c r="O51" s="178"/>
      <c r="P51" s="183">
        <v>1.46E-2</v>
      </c>
      <c r="Q51" s="184"/>
      <c r="R51" s="184">
        <v>1.46E-2</v>
      </c>
      <c r="S51" s="182">
        <f t="shared" si="11"/>
        <v>1.4999999999999999E-2</v>
      </c>
      <c r="T51" s="179"/>
      <c r="U51" s="179"/>
      <c r="V51" s="183"/>
      <c r="Z51">
        <v>0</v>
      </c>
    </row>
    <row r="52" spans="1:26" x14ac:dyDescent="0.25">
      <c r="A52" s="148"/>
      <c r="B52" s="148"/>
      <c r="C52" s="163">
        <v>6</v>
      </c>
      <c r="D52" s="163" t="s">
        <v>73</v>
      </c>
      <c r="E52" s="148"/>
      <c r="F52" s="162"/>
      <c r="G52" s="151">
        <f>ROUND((SUM(L41:L51))/1,2)</f>
        <v>0</v>
      </c>
      <c r="H52" s="151">
        <f>ROUND((SUM(M41:M51))/1,2)</f>
        <v>0</v>
      </c>
      <c r="I52" s="151">
        <f>ROUND((SUM(I41:I51))/1,2)</f>
        <v>0</v>
      </c>
      <c r="J52" s="148"/>
      <c r="K52" s="148"/>
      <c r="L52" s="148">
        <f>ROUND((SUM(L41:L51))/1,2)</f>
        <v>0</v>
      </c>
      <c r="M52" s="148">
        <f>ROUND((SUM(M41:M51))/1,2)</f>
        <v>0</v>
      </c>
      <c r="N52" s="148"/>
      <c r="O52" s="148"/>
      <c r="P52" s="174"/>
      <c r="Q52" s="148"/>
      <c r="R52" s="148"/>
      <c r="S52" s="174">
        <f>ROUND((SUM(S41:S51))/1,2)</f>
        <v>4.2699999999999996</v>
      </c>
      <c r="T52" s="145"/>
      <c r="U52" s="145"/>
      <c r="V52" s="2">
        <f>ROUND((SUM(V41:V51))/1,2)</f>
        <v>0</v>
      </c>
      <c r="W52" s="145"/>
      <c r="X52" s="145"/>
      <c r="Y52" s="145"/>
      <c r="Z52" s="145"/>
    </row>
    <row r="53" spans="1:26" x14ac:dyDescent="0.25">
      <c r="A53" s="1"/>
      <c r="B53" s="1"/>
      <c r="C53" s="1"/>
      <c r="D53" s="1"/>
      <c r="E53" s="1"/>
      <c r="F53" s="158"/>
      <c r="G53" s="141"/>
      <c r="H53" s="141"/>
      <c r="I53" s="141"/>
      <c r="J53" s="1"/>
      <c r="K53" s="1"/>
      <c r="L53" s="1"/>
      <c r="M53" s="1"/>
      <c r="N53" s="1"/>
      <c r="O53" s="1"/>
      <c r="P53" s="1"/>
      <c r="Q53" s="1"/>
      <c r="R53" s="1"/>
      <c r="S53" s="1"/>
      <c r="V53" s="1"/>
    </row>
    <row r="54" spans="1:26" x14ac:dyDescent="0.25">
      <c r="A54" s="148"/>
      <c r="B54" s="148"/>
      <c r="C54" s="163">
        <v>9</v>
      </c>
      <c r="D54" s="163" t="s">
        <v>74</v>
      </c>
      <c r="E54" s="148"/>
      <c r="F54" s="162"/>
      <c r="G54" s="149"/>
      <c r="H54" s="149"/>
      <c r="I54" s="149"/>
      <c r="J54" s="148"/>
      <c r="K54" s="148"/>
      <c r="L54" s="148"/>
      <c r="M54" s="148"/>
      <c r="N54" s="148"/>
      <c r="O54" s="148"/>
      <c r="P54" s="148"/>
      <c r="Q54" s="148"/>
      <c r="R54" s="148"/>
      <c r="S54" s="148"/>
      <c r="T54" s="145"/>
      <c r="U54" s="145"/>
      <c r="V54" s="148"/>
      <c r="W54" s="145"/>
      <c r="X54" s="145"/>
      <c r="Y54" s="145"/>
      <c r="Z54" s="145"/>
    </row>
    <row r="55" spans="1:26" ht="24.95" customHeight="1" x14ac:dyDescent="0.25">
      <c r="A55" s="169"/>
      <c r="B55" s="164" t="s">
        <v>165</v>
      </c>
      <c r="C55" s="170" t="s">
        <v>166</v>
      </c>
      <c r="D55" s="164" t="s">
        <v>167</v>
      </c>
      <c r="E55" s="164" t="s">
        <v>116</v>
      </c>
      <c r="F55" s="165">
        <v>29.099999999999998</v>
      </c>
      <c r="G55" s="166">
        <v>0</v>
      </c>
      <c r="H55" s="166">
        <v>0</v>
      </c>
      <c r="I55" s="166">
        <f t="shared" ref="I55:I66" si="12">ROUND(F55*(G55+H55),2)</f>
        <v>0</v>
      </c>
      <c r="J55" s="164">
        <f t="shared" ref="J55:J66" si="13">ROUND(F55*(N55),2)</f>
        <v>0</v>
      </c>
      <c r="K55" s="167">
        <f t="shared" ref="K55:K66" si="14">ROUND(F55*(O55),2)</f>
        <v>0</v>
      </c>
      <c r="L55" s="167">
        <f t="shared" ref="L55:L66" si="15">ROUND(F55*(G55),2)</f>
        <v>0</v>
      </c>
      <c r="M55" s="167">
        <f t="shared" ref="M55:M66" si="16">ROUND(F55*(H55),2)</f>
        <v>0</v>
      </c>
      <c r="N55" s="167">
        <v>0</v>
      </c>
      <c r="O55" s="167"/>
      <c r="P55" s="173">
        <v>1.5300000000000001E-3</v>
      </c>
      <c r="Q55" s="171"/>
      <c r="R55" s="171">
        <v>1.5300000000000001E-3</v>
      </c>
      <c r="S55" s="172">
        <f t="shared" ref="S55:S66" si="17">ROUND(F55*(P55),3)</f>
        <v>4.4999999999999998E-2</v>
      </c>
      <c r="T55" s="168"/>
      <c r="U55" s="168"/>
      <c r="V55" s="173"/>
      <c r="Z55">
        <v>0</v>
      </c>
    </row>
    <row r="56" spans="1:26" ht="24.95" customHeight="1" x14ac:dyDescent="0.25">
      <c r="A56" s="169"/>
      <c r="B56" s="164" t="s">
        <v>111</v>
      </c>
      <c r="C56" s="170" t="s">
        <v>168</v>
      </c>
      <c r="D56" s="164" t="s">
        <v>169</v>
      </c>
      <c r="E56" s="164" t="s">
        <v>170</v>
      </c>
      <c r="F56" s="165">
        <v>19.5</v>
      </c>
      <c r="G56" s="166">
        <v>0</v>
      </c>
      <c r="H56" s="166">
        <v>0</v>
      </c>
      <c r="I56" s="166">
        <f t="shared" si="12"/>
        <v>0</v>
      </c>
      <c r="J56" s="164">
        <f t="shared" si="13"/>
        <v>0</v>
      </c>
      <c r="K56" s="167">
        <f t="shared" si="14"/>
        <v>0</v>
      </c>
      <c r="L56" s="167">
        <f t="shared" si="15"/>
        <v>0</v>
      </c>
      <c r="M56" s="167">
        <f t="shared" si="16"/>
        <v>0</v>
      </c>
      <c r="N56" s="167">
        <v>0</v>
      </c>
      <c r="O56" s="167"/>
      <c r="P56" s="173">
        <v>9.4499999999999998E-4</v>
      </c>
      <c r="Q56" s="171"/>
      <c r="R56" s="171">
        <v>9.4499999999999998E-4</v>
      </c>
      <c r="S56" s="172">
        <f t="shared" si="17"/>
        <v>1.7999999999999999E-2</v>
      </c>
      <c r="T56" s="168"/>
      <c r="U56" s="168"/>
      <c r="V56" s="173"/>
      <c r="Z56">
        <v>0</v>
      </c>
    </row>
    <row r="57" spans="1:26" ht="24.95" customHeight="1" x14ac:dyDescent="0.25">
      <c r="A57" s="169"/>
      <c r="B57" s="164" t="s">
        <v>111</v>
      </c>
      <c r="C57" s="170" t="s">
        <v>171</v>
      </c>
      <c r="D57" s="164" t="s">
        <v>172</v>
      </c>
      <c r="E57" s="164" t="s">
        <v>173</v>
      </c>
      <c r="F57" s="165">
        <v>55.63</v>
      </c>
      <c r="G57" s="166">
        <v>0</v>
      </c>
      <c r="H57" s="166">
        <v>0</v>
      </c>
      <c r="I57" s="166">
        <f t="shared" si="12"/>
        <v>0</v>
      </c>
      <c r="J57" s="164">
        <f t="shared" si="13"/>
        <v>0</v>
      </c>
      <c r="K57" s="167">
        <f t="shared" si="14"/>
        <v>0</v>
      </c>
      <c r="L57" s="167">
        <f t="shared" si="15"/>
        <v>0</v>
      </c>
      <c r="M57" s="167">
        <f t="shared" si="16"/>
        <v>0</v>
      </c>
      <c r="N57" s="167">
        <v>0</v>
      </c>
      <c r="O57" s="167"/>
      <c r="P57" s="173">
        <v>4.1595E-3</v>
      </c>
      <c r="Q57" s="171"/>
      <c r="R57" s="171">
        <v>4.1595E-3</v>
      </c>
      <c r="S57" s="172">
        <f t="shared" si="17"/>
        <v>0.23100000000000001</v>
      </c>
      <c r="T57" s="168"/>
      <c r="U57" s="168"/>
      <c r="V57" s="173"/>
      <c r="Z57">
        <v>0</v>
      </c>
    </row>
    <row r="58" spans="1:26" ht="24.95" customHeight="1" x14ac:dyDescent="0.25">
      <c r="A58" s="169"/>
      <c r="B58" s="164" t="s">
        <v>174</v>
      </c>
      <c r="C58" s="170" t="s">
        <v>175</v>
      </c>
      <c r="D58" s="164" t="s">
        <v>176</v>
      </c>
      <c r="E58" s="164" t="s">
        <v>116</v>
      </c>
      <c r="F58" s="165">
        <v>0.81</v>
      </c>
      <c r="G58" s="166">
        <v>0</v>
      </c>
      <c r="H58" s="166">
        <v>0</v>
      </c>
      <c r="I58" s="166">
        <f t="shared" si="12"/>
        <v>0</v>
      </c>
      <c r="J58" s="164">
        <f t="shared" si="13"/>
        <v>0</v>
      </c>
      <c r="K58" s="167">
        <f t="shared" si="14"/>
        <v>0</v>
      </c>
      <c r="L58" s="167">
        <f t="shared" si="15"/>
        <v>0</v>
      </c>
      <c r="M58" s="167">
        <f t="shared" si="16"/>
        <v>0</v>
      </c>
      <c r="N58" s="167">
        <v>0</v>
      </c>
      <c r="O58" s="167"/>
      <c r="P58" s="171"/>
      <c r="Q58" s="171"/>
      <c r="R58" s="171"/>
      <c r="S58" s="172">
        <f t="shared" si="17"/>
        <v>0</v>
      </c>
      <c r="T58" s="168"/>
      <c r="U58" s="168"/>
      <c r="V58" s="173">
        <f>ROUND(F58*(X58),3)</f>
        <v>4.5999999999999999E-2</v>
      </c>
      <c r="X58">
        <v>5.7000000000000002E-2</v>
      </c>
      <c r="Z58">
        <v>0</v>
      </c>
    </row>
    <row r="59" spans="1:26" ht="24.95" customHeight="1" x14ac:dyDescent="0.25">
      <c r="A59" s="169"/>
      <c r="B59" s="164" t="s">
        <v>174</v>
      </c>
      <c r="C59" s="170" t="s">
        <v>177</v>
      </c>
      <c r="D59" s="164" t="s">
        <v>178</v>
      </c>
      <c r="E59" s="164" t="s">
        <v>161</v>
      </c>
      <c r="F59" s="165">
        <v>1</v>
      </c>
      <c r="G59" s="166">
        <v>0</v>
      </c>
      <c r="H59" s="166">
        <v>0</v>
      </c>
      <c r="I59" s="166">
        <f t="shared" si="12"/>
        <v>0</v>
      </c>
      <c r="J59" s="164">
        <f t="shared" si="13"/>
        <v>0</v>
      </c>
      <c r="K59" s="167">
        <f t="shared" si="14"/>
        <v>0</v>
      </c>
      <c r="L59" s="167">
        <f t="shared" si="15"/>
        <v>0</v>
      </c>
      <c r="M59" s="167">
        <f t="shared" si="16"/>
        <v>0</v>
      </c>
      <c r="N59" s="167">
        <v>0</v>
      </c>
      <c r="O59" s="167"/>
      <c r="P59" s="171"/>
      <c r="Q59" s="171"/>
      <c r="R59" s="171"/>
      <c r="S59" s="172">
        <f t="shared" si="17"/>
        <v>0</v>
      </c>
      <c r="T59" s="168"/>
      <c r="U59" s="168"/>
      <c r="V59" s="173"/>
      <c r="Z59">
        <v>0</v>
      </c>
    </row>
    <row r="60" spans="1:26" ht="24.95" customHeight="1" x14ac:dyDescent="0.25">
      <c r="A60" s="169"/>
      <c r="B60" s="164" t="s">
        <v>174</v>
      </c>
      <c r="C60" s="170" t="s">
        <v>179</v>
      </c>
      <c r="D60" s="164" t="s">
        <v>180</v>
      </c>
      <c r="E60" s="164" t="s">
        <v>116</v>
      </c>
      <c r="F60" s="165">
        <v>1.35</v>
      </c>
      <c r="G60" s="166">
        <v>0</v>
      </c>
      <c r="H60" s="166">
        <v>0</v>
      </c>
      <c r="I60" s="166">
        <f t="shared" si="12"/>
        <v>0</v>
      </c>
      <c r="J60" s="164">
        <f t="shared" si="13"/>
        <v>0</v>
      </c>
      <c r="K60" s="167">
        <f t="shared" si="14"/>
        <v>0</v>
      </c>
      <c r="L60" s="167">
        <f t="shared" si="15"/>
        <v>0</v>
      </c>
      <c r="M60" s="167">
        <f t="shared" si="16"/>
        <v>0</v>
      </c>
      <c r="N60" s="167">
        <v>0</v>
      </c>
      <c r="O60" s="167"/>
      <c r="P60" s="171"/>
      <c r="Q60" s="171"/>
      <c r="R60" s="171"/>
      <c r="S60" s="172">
        <f t="shared" si="17"/>
        <v>0</v>
      </c>
      <c r="T60" s="168"/>
      <c r="U60" s="168"/>
      <c r="V60" s="173">
        <f>ROUND(F60*(X60),3)</f>
        <v>8.5000000000000006E-2</v>
      </c>
      <c r="X60">
        <v>6.3E-2</v>
      </c>
      <c r="Z60">
        <v>0</v>
      </c>
    </row>
    <row r="61" spans="1:26" ht="24.95" customHeight="1" x14ac:dyDescent="0.25">
      <c r="A61" s="169"/>
      <c r="B61" s="164" t="s">
        <v>174</v>
      </c>
      <c r="C61" s="170" t="s">
        <v>181</v>
      </c>
      <c r="D61" s="164" t="s">
        <v>182</v>
      </c>
      <c r="E61" s="164" t="s">
        <v>102</v>
      </c>
      <c r="F61" s="165">
        <v>0.36450000000000005</v>
      </c>
      <c r="G61" s="166">
        <v>0</v>
      </c>
      <c r="H61" s="166">
        <v>0</v>
      </c>
      <c r="I61" s="166">
        <f t="shared" si="12"/>
        <v>0</v>
      </c>
      <c r="J61" s="164">
        <f t="shared" si="13"/>
        <v>0</v>
      </c>
      <c r="K61" s="167">
        <f t="shared" si="14"/>
        <v>0</v>
      </c>
      <c r="L61" s="167">
        <f t="shared" si="15"/>
        <v>0</v>
      </c>
      <c r="M61" s="167">
        <f t="shared" si="16"/>
        <v>0</v>
      </c>
      <c r="N61" s="167">
        <v>0</v>
      </c>
      <c r="O61" s="167"/>
      <c r="P61" s="171"/>
      <c r="Q61" s="171"/>
      <c r="R61" s="171"/>
      <c r="S61" s="172">
        <f t="shared" si="17"/>
        <v>0</v>
      </c>
      <c r="T61" s="168"/>
      <c r="U61" s="168"/>
      <c r="V61" s="173">
        <f>ROUND(F61*(X61),3)</f>
        <v>0.68300000000000005</v>
      </c>
      <c r="X61">
        <v>1.875</v>
      </c>
      <c r="Z61">
        <v>0</v>
      </c>
    </row>
    <row r="62" spans="1:26" ht="24.95" customHeight="1" x14ac:dyDescent="0.25">
      <c r="A62" s="169"/>
      <c r="B62" s="164" t="s">
        <v>174</v>
      </c>
      <c r="C62" s="170" t="s">
        <v>183</v>
      </c>
      <c r="D62" s="164" t="s">
        <v>184</v>
      </c>
      <c r="E62" s="164" t="s">
        <v>185</v>
      </c>
      <c r="F62" s="165">
        <v>5</v>
      </c>
      <c r="G62" s="166">
        <v>0</v>
      </c>
      <c r="H62" s="166">
        <v>0</v>
      </c>
      <c r="I62" s="166">
        <f t="shared" si="12"/>
        <v>0</v>
      </c>
      <c r="J62" s="164">
        <f t="shared" si="13"/>
        <v>0</v>
      </c>
      <c r="K62" s="167">
        <f t="shared" si="14"/>
        <v>0</v>
      </c>
      <c r="L62" s="167">
        <f t="shared" si="15"/>
        <v>0</v>
      </c>
      <c r="M62" s="167">
        <f t="shared" si="16"/>
        <v>0</v>
      </c>
      <c r="N62" s="167">
        <v>0</v>
      </c>
      <c r="O62" s="167"/>
      <c r="P62" s="171"/>
      <c r="Q62" s="171"/>
      <c r="R62" s="171"/>
      <c r="S62" s="172">
        <f t="shared" si="17"/>
        <v>0</v>
      </c>
      <c r="T62" s="168"/>
      <c r="U62" s="168"/>
      <c r="V62" s="173">
        <f>ROUND(F62*(X62),3)</f>
        <v>5.5E-2</v>
      </c>
      <c r="X62">
        <v>1.0999999999999999E-2</v>
      </c>
      <c r="Z62">
        <v>0</v>
      </c>
    </row>
    <row r="63" spans="1:26" ht="24.95" customHeight="1" x14ac:dyDescent="0.25">
      <c r="A63" s="169"/>
      <c r="B63" s="164" t="s">
        <v>174</v>
      </c>
      <c r="C63" s="170" t="s">
        <v>186</v>
      </c>
      <c r="D63" s="164" t="s">
        <v>187</v>
      </c>
      <c r="E63" s="164" t="s">
        <v>127</v>
      </c>
      <c r="F63" s="165">
        <v>0.95099999999999996</v>
      </c>
      <c r="G63" s="166">
        <v>0</v>
      </c>
      <c r="H63" s="166">
        <v>0</v>
      </c>
      <c r="I63" s="166">
        <f t="shared" si="12"/>
        <v>0</v>
      </c>
      <c r="J63" s="164">
        <f t="shared" si="13"/>
        <v>0</v>
      </c>
      <c r="K63" s="167">
        <f t="shared" si="14"/>
        <v>0</v>
      </c>
      <c r="L63" s="167">
        <f t="shared" si="15"/>
        <v>0</v>
      </c>
      <c r="M63" s="167">
        <f t="shared" si="16"/>
        <v>0</v>
      </c>
      <c r="N63" s="167">
        <v>0</v>
      </c>
      <c r="O63" s="167"/>
      <c r="P63" s="171"/>
      <c r="Q63" s="171"/>
      <c r="R63" s="171"/>
      <c r="S63" s="172">
        <f t="shared" si="17"/>
        <v>0</v>
      </c>
      <c r="T63" s="168"/>
      <c r="U63" s="168"/>
      <c r="V63" s="173"/>
      <c r="Z63">
        <v>0</v>
      </c>
    </row>
    <row r="64" spans="1:26" ht="24.95" customHeight="1" x14ac:dyDescent="0.25">
      <c r="A64" s="169"/>
      <c r="B64" s="164" t="s">
        <v>174</v>
      </c>
      <c r="C64" s="170" t="s">
        <v>188</v>
      </c>
      <c r="D64" s="164" t="s">
        <v>189</v>
      </c>
      <c r="E64" s="164" t="s">
        <v>127</v>
      </c>
      <c r="F64" s="165">
        <v>23.774999999999999</v>
      </c>
      <c r="G64" s="166">
        <v>0</v>
      </c>
      <c r="H64" s="166">
        <v>0</v>
      </c>
      <c r="I64" s="166">
        <f t="shared" si="12"/>
        <v>0</v>
      </c>
      <c r="J64" s="164">
        <f t="shared" si="13"/>
        <v>0</v>
      </c>
      <c r="K64" s="167">
        <f t="shared" si="14"/>
        <v>0</v>
      </c>
      <c r="L64" s="167">
        <f t="shared" si="15"/>
        <v>0</v>
      </c>
      <c r="M64" s="167">
        <f t="shared" si="16"/>
        <v>0</v>
      </c>
      <c r="N64" s="167">
        <v>0</v>
      </c>
      <c r="O64" s="167"/>
      <c r="P64" s="171"/>
      <c r="Q64" s="171"/>
      <c r="R64" s="171"/>
      <c r="S64" s="172">
        <f t="shared" si="17"/>
        <v>0</v>
      </c>
      <c r="T64" s="168"/>
      <c r="U64" s="168"/>
      <c r="V64" s="173"/>
      <c r="Z64">
        <v>0</v>
      </c>
    </row>
    <row r="65" spans="1:26" ht="24.95" customHeight="1" x14ac:dyDescent="0.25">
      <c r="A65" s="169"/>
      <c r="B65" s="164" t="s">
        <v>174</v>
      </c>
      <c r="C65" s="170" t="s">
        <v>190</v>
      </c>
      <c r="D65" s="164" t="s">
        <v>191</v>
      </c>
      <c r="E65" s="164" t="s">
        <v>127</v>
      </c>
      <c r="F65" s="165">
        <v>0.95099999999999996</v>
      </c>
      <c r="G65" s="166">
        <v>0</v>
      </c>
      <c r="H65" s="166">
        <v>0</v>
      </c>
      <c r="I65" s="166">
        <f t="shared" si="12"/>
        <v>0</v>
      </c>
      <c r="J65" s="164">
        <f t="shared" si="13"/>
        <v>0</v>
      </c>
      <c r="K65" s="167">
        <f t="shared" si="14"/>
        <v>0</v>
      </c>
      <c r="L65" s="167">
        <f t="shared" si="15"/>
        <v>0</v>
      </c>
      <c r="M65" s="167">
        <f t="shared" si="16"/>
        <v>0</v>
      </c>
      <c r="N65" s="167">
        <v>0</v>
      </c>
      <c r="O65" s="167"/>
      <c r="P65" s="171"/>
      <c r="Q65" s="171"/>
      <c r="R65" s="171"/>
      <c r="S65" s="172">
        <f t="shared" si="17"/>
        <v>0</v>
      </c>
      <c r="T65" s="168"/>
      <c r="U65" s="168"/>
      <c r="V65" s="173"/>
      <c r="Z65">
        <v>0</v>
      </c>
    </row>
    <row r="66" spans="1:26" ht="24.95" customHeight="1" x14ac:dyDescent="0.25">
      <c r="A66" s="169"/>
      <c r="B66" s="164" t="s">
        <v>174</v>
      </c>
      <c r="C66" s="170" t="s">
        <v>192</v>
      </c>
      <c r="D66" s="164" t="s">
        <v>193</v>
      </c>
      <c r="E66" s="164" t="s">
        <v>127</v>
      </c>
      <c r="F66" s="165">
        <v>0.95099999999999996</v>
      </c>
      <c r="G66" s="166">
        <v>0</v>
      </c>
      <c r="H66" s="166">
        <v>0</v>
      </c>
      <c r="I66" s="166">
        <f t="shared" si="12"/>
        <v>0</v>
      </c>
      <c r="J66" s="164">
        <f t="shared" si="13"/>
        <v>0</v>
      </c>
      <c r="K66" s="167">
        <f t="shared" si="14"/>
        <v>0</v>
      </c>
      <c r="L66" s="167">
        <f t="shared" si="15"/>
        <v>0</v>
      </c>
      <c r="M66" s="167">
        <f t="shared" si="16"/>
        <v>0</v>
      </c>
      <c r="N66" s="167">
        <v>0</v>
      </c>
      <c r="O66" s="167"/>
      <c r="P66" s="171"/>
      <c r="Q66" s="171"/>
      <c r="R66" s="171"/>
      <c r="S66" s="172">
        <f t="shared" si="17"/>
        <v>0</v>
      </c>
      <c r="T66" s="168"/>
      <c r="U66" s="168"/>
      <c r="V66" s="173"/>
      <c r="Z66">
        <v>0</v>
      </c>
    </row>
    <row r="67" spans="1:26" x14ac:dyDescent="0.25">
      <c r="A67" s="148"/>
      <c r="B67" s="148"/>
      <c r="C67" s="163">
        <v>9</v>
      </c>
      <c r="D67" s="163" t="s">
        <v>74</v>
      </c>
      <c r="E67" s="148"/>
      <c r="F67" s="162"/>
      <c r="G67" s="151">
        <f>ROUND((SUM(L54:L66))/1,2)</f>
        <v>0</v>
      </c>
      <c r="H67" s="151">
        <f>ROUND((SUM(M54:M66))/1,2)</f>
        <v>0</v>
      </c>
      <c r="I67" s="151">
        <f>ROUND((SUM(I54:I66))/1,2)</f>
        <v>0</v>
      </c>
      <c r="J67" s="148"/>
      <c r="K67" s="148"/>
      <c r="L67" s="148">
        <f>ROUND((SUM(L54:L66))/1,2)</f>
        <v>0</v>
      </c>
      <c r="M67" s="148">
        <f>ROUND((SUM(M54:M66))/1,2)</f>
        <v>0</v>
      </c>
      <c r="N67" s="148"/>
      <c r="O67" s="148"/>
      <c r="P67" s="174"/>
      <c r="Q67" s="148"/>
      <c r="R67" s="148"/>
      <c r="S67" s="174">
        <f>ROUND((SUM(S54:S66))/1,2)</f>
        <v>0.28999999999999998</v>
      </c>
      <c r="T67" s="145"/>
      <c r="U67" s="145"/>
      <c r="V67" s="2">
        <f>ROUND((SUM(V54:V66))/1,2)</f>
        <v>0.87</v>
      </c>
      <c r="W67" s="145"/>
      <c r="X67" s="145"/>
      <c r="Y67" s="145"/>
      <c r="Z67" s="145"/>
    </row>
    <row r="68" spans="1:26" x14ac:dyDescent="0.25">
      <c r="A68" s="1"/>
      <c r="B68" s="1"/>
      <c r="C68" s="1"/>
      <c r="D68" s="1"/>
      <c r="E68" s="1"/>
      <c r="F68" s="158"/>
      <c r="G68" s="141"/>
      <c r="H68" s="141"/>
      <c r="I68" s="141"/>
      <c r="J68" s="1"/>
      <c r="K68" s="1"/>
      <c r="L68" s="1"/>
      <c r="M68" s="1"/>
      <c r="N68" s="1"/>
      <c r="O68" s="1"/>
      <c r="P68" s="1"/>
      <c r="Q68" s="1"/>
      <c r="R68" s="1"/>
      <c r="S68" s="1"/>
      <c r="V68" s="1"/>
    </row>
    <row r="69" spans="1:26" x14ac:dyDescent="0.25">
      <c r="A69" s="148"/>
      <c r="B69" s="148"/>
      <c r="C69" s="163">
        <v>99</v>
      </c>
      <c r="D69" s="163" t="s">
        <v>75</v>
      </c>
      <c r="E69" s="148"/>
      <c r="F69" s="162"/>
      <c r="G69" s="149"/>
      <c r="H69" s="149"/>
      <c r="I69" s="149"/>
      <c r="J69" s="148"/>
      <c r="K69" s="148"/>
      <c r="L69" s="148"/>
      <c r="M69" s="148"/>
      <c r="N69" s="148"/>
      <c r="O69" s="148"/>
      <c r="P69" s="148"/>
      <c r="Q69" s="148"/>
      <c r="R69" s="148"/>
      <c r="S69" s="148"/>
      <c r="T69" s="145"/>
      <c r="U69" s="145"/>
      <c r="V69" s="148"/>
      <c r="W69" s="145"/>
      <c r="X69" s="145"/>
      <c r="Y69" s="145"/>
      <c r="Z69" s="145"/>
    </row>
    <row r="70" spans="1:26" ht="24.95" customHeight="1" x14ac:dyDescent="0.25">
      <c r="A70" s="169"/>
      <c r="B70" s="164" t="s">
        <v>111</v>
      </c>
      <c r="C70" s="170" t="s">
        <v>194</v>
      </c>
      <c r="D70" s="164" t="s">
        <v>195</v>
      </c>
      <c r="E70" s="164" t="s">
        <v>127</v>
      </c>
      <c r="F70" s="165">
        <v>48.900930019280004</v>
      </c>
      <c r="G70" s="166">
        <v>0</v>
      </c>
      <c r="H70" s="166">
        <v>0</v>
      </c>
      <c r="I70" s="166">
        <f>ROUND(F70*(G70+H70),2)</f>
        <v>0</v>
      </c>
      <c r="J70" s="164">
        <f>ROUND(F70*(N70),2)</f>
        <v>0</v>
      </c>
      <c r="K70" s="167">
        <f>ROUND(F70*(O70),2)</f>
        <v>0</v>
      </c>
      <c r="L70" s="167">
        <f>ROUND(F70*(G70),2)</f>
        <v>0</v>
      </c>
      <c r="M70" s="167">
        <f>ROUND(F70*(H70),2)</f>
        <v>0</v>
      </c>
      <c r="N70" s="167">
        <v>0</v>
      </c>
      <c r="O70" s="167"/>
      <c r="P70" s="171"/>
      <c r="Q70" s="171"/>
      <c r="R70" s="171"/>
      <c r="S70" s="172">
        <f>ROUND(F70*(P70),3)</f>
        <v>0</v>
      </c>
      <c r="T70" s="168"/>
      <c r="U70" s="168"/>
      <c r="V70" s="173"/>
      <c r="Z70">
        <v>0</v>
      </c>
    </row>
    <row r="71" spans="1:26" x14ac:dyDescent="0.25">
      <c r="A71" s="148"/>
      <c r="B71" s="148"/>
      <c r="C71" s="163">
        <v>99</v>
      </c>
      <c r="D71" s="163" t="s">
        <v>75</v>
      </c>
      <c r="E71" s="148"/>
      <c r="F71" s="162"/>
      <c r="G71" s="151">
        <f>ROUND((SUM(L69:L70))/1,2)</f>
        <v>0</v>
      </c>
      <c r="H71" s="151">
        <f>ROUND((SUM(M69:M70))/1,2)</f>
        <v>0</v>
      </c>
      <c r="I71" s="151">
        <f>ROUND((SUM(I69:I70))/1,2)</f>
        <v>0</v>
      </c>
      <c r="J71" s="148"/>
      <c r="K71" s="148"/>
      <c r="L71" s="148">
        <f>ROUND((SUM(L69:L70))/1,2)</f>
        <v>0</v>
      </c>
      <c r="M71" s="148">
        <f>ROUND((SUM(M69:M70))/1,2)</f>
        <v>0</v>
      </c>
      <c r="N71" s="148"/>
      <c r="O71" s="148"/>
      <c r="P71" s="174"/>
      <c r="Q71" s="148"/>
      <c r="R71" s="148"/>
      <c r="S71" s="174">
        <f>ROUND((SUM(S69:S70))/1,2)</f>
        <v>0</v>
      </c>
      <c r="T71" s="145"/>
      <c r="U71" s="145"/>
      <c r="V71" s="2">
        <f>ROUND((SUM(V69:V70))/1,2)</f>
        <v>0</v>
      </c>
      <c r="W71" s="145"/>
      <c r="X71" s="145"/>
      <c r="Y71" s="145"/>
      <c r="Z71" s="145"/>
    </row>
    <row r="72" spans="1:26" x14ac:dyDescent="0.25">
      <c r="A72" s="1"/>
      <c r="B72" s="1"/>
      <c r="C72" s="1"/>
      <c r="D72" s="1"/>
      <c r="E72" s="1"/>
      <c r="F72" s="158"/>
      <c r="G72" s="141"/>
      <c r="H72" s="141"/>
      <c r="I72" s="141"/>
      <c r="J72" s="1"/>
      <c r="K72" s="1"/>
      <c r="L72" s="1"/>
      <c r="M72" s="1"/>
      <c r="N72" s="1"/>
      <c r="O72" s="1"/>
      <c r="P72" s="1"/>
      <c r="Q72" s="1"/>
      <c r="R72" s="1"/>
      <c r="S72" s="1"/>
      <c r="V72" s="1"/>
    </row>
    <row r="73" spans="1:26" x14ac:dyDescent="0.25">
      <c r="A73" s="148"/>
      <c r="B73" s="148"/>
      <c r="C73" s="148"/>
      <c r="D73" s="2" t="s">
        <v>68</v>
      </c>
      <c r="E73" s="148"/>
      <c r="F73" s="162"/>
      <c r="G73" s="151">
        <f>ROUND((SUM(L9:L72))/2,2)</f>
        <v>0</v>
      </c>
      <c r="H73" s="151">
        <f>ROUND((SUM(M9:M72))/2,2)</f>
        <v>0</v>
      </c>
      <c r="I73" s="151">
        <f>ROUND((SUM(I9:I72))/2,2)</f>
        <v>0</v>
      </c>
      <c r="J73" s="149"/>
      <c r="K73" s="148"/>
      <c r="L73" s="149">
        <f>ROUND((SUM(L9:L72))/2,2)</f>
        <v>0</v>
      </c>
      <c r="M73" s="149">
        <f>ROUND((SUM(M9:M72))/2,2)</f>
        <v>0</v>
      </c>
      <c r="N73" s="148"/>
      <c r="O73" s="148"/>
      <c r="P73" s="174"/>
      <c r="Q73" s="148"/>
      <c r="R73" s="148"/>
      <c r="S73" s="174">
        <f>ROUND((SUM(S9:S72))/2,2)</f>
        <v>48.9</v>
      </c>
      <c r="T73" s="145"/>
      <c r="U73" s="145"/>
      <c r="V73" s="2">
        <f>ROUND((SUM(V9:V72))/2,2)</f>
        <v>0.87</v>
      </c>
    </row>
    <row r="74" spans="1:26" x14ac:dyDescent="0.25">
      <c r="A74" s="1"/>
      <c r="B74" s="1"/>
      <c r="C74" s="1"/>
      <c r="D74" s="1"/>
      <c r="E74" s="1"/>
      <c r="F74" s="158"/>
      <c r="G74" s="141"/>
      <c r="H74" s="141"/>
      <c r="I74" s="141"/>
      <c r="J74" s="1"/>
      <c r="K74" s="1"/>
      <c r="L74" s="1"/>
      <c r="M74" s="1"/>
      <c r="N74" s="1"/>
      <c r="O74" s="1"/>
      <c r="P74" s="1"/>
      <c r="Q74" s="1"/>
      <c r="R74" s="1"/>
      <c r="S74" s="1"/>
      <c r="V74" s="1"/>
    </row>
    <row r="75" spans="1:26" x14ac:dyDescent="0.25">
      <c r="A75" s="148"/>
      <c r="B75" s="148"/>
      <c r="C75" s="148"/>
      <c r="D75" s="2" t="s">
        <v>76</v>
      </c>
      <c r="E75" s="148"/>
      <c r="F75" s="162"/>
      <c r="G75" s="149"/>
      <c r="H75" s="149"/>
      <c r="I75" s="149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5"/>
      <c r="U75" s="145"/>
      <c r="V75" s="148"/>
      <c r="W75" s="145"/>
      <c r="X75" s="145"/>
      <c r="Y75" s="145"/>
      <c r="Z75" s="145"/>
    </row>
    <row r="76" spans="1:26" x14ac:dyDescent="0.25">
      <c r="A76" s="148"/>
      <c r="B76" s="148"/>
      <c r="C76" s="163">
        <v>711</v>
      </c>
      <c r="D76" s="163" t="s">
        <v>77</v>
      </c>
      <c r="E76" s="148"/>
      <c r="F76" s="162"/>
      <c r="G76" s="149"/>
      <c r="H76" s="149"/>
      <c r="I76" s="149"/>
      <c r="J76" s="148"/>
      <c r="K76" s="148"/>
      <c r="L76" s="148"/>
      <c r="M76" s="148"/>
      <c r="N76" s="148"/>
      <c r="O76" s="148"/>
      <c r="P76" s="148"/>
      <c r="Q76" s="148"/>
      <c r="R76" s="148"/>
      <c r="S76" s="148"/>
      <c r="T76" s="145"/>
      <c r="U76" s="145"/>
      <c r="V76" s="148"/>
      <c r="W76" s="145"/>
      <c r="X76" s="145"/>
      <c r="Y76" s="145"/>
      <c r="Z76" s="145"/>
    </row>
    <row r="77" spans="1:26" ht="24.95" customHeight="1" x14ac:dyDescent="0.25">
      <c r="A77" s="169"/>
      <c r="B77" s="164" t="s">
        <v>196</v>
      </c>
      <c r="C77" s="170" t="s">
        <v>197</v>
      </c>
      <c r="D77" s="164" t="s">
        <v>198</v>
      </c>
      <c r="E77" s="164" t="s">
        <v>116</v>
      </c>
      <c r="F77" s="165">
        <v>36</v>
      </c>
      <c r="G77" s="166">
        <v>0</v>
      </c>
      <c r="H77" s="166">
        <v>0</v>
      </c>
      <c r="I77" s="166">
        <f>ROUND(F77*(G77+H77),2)</f>
        <v>0</v>
      </c>
      <c r="J77" s="164">
        <f>ROUND(F77*(N77),2)</f>
        <v>0</v>
      </c>
      <c r="K77" s="167">
        <f>ROUND(F77*(O77),2)</f>
        <v>0</v>
      </c>
      <c r="L77" s="167">
        <f>ROUND(F77*(G77),2)</f>
        <v>0</v>
      </c>
      <c r="M77" s="167">
        <f>ROUND(F77*(H77),2)</f>
        <v>0</v>
      </c>
      <c r="N77" s="167">
        <v>0</v>
      </c>
      <c r="O77" s="167"/>
      <c r="P77" s="171"/>
      <c r="Q77" s="171"/>
      <c r="R77" s="171"/>
      <c r="S77" s="172">
        <f>ROUND(F77*(P77),3)</f>
        <v>0</v>
      </c>
      <c r="T77" s="168"/>
      <c r="U77" s="168"/>
      <c r="V77" s="173"/>
      <c r="Z77">
        <v>0</v>
      </c>
    </row>
    <row r="78" spans="1:26" ht="24.95" customHeight="1" x14ac:dyDescent="0.25">
      <c r="A78" s="169"/>
      <c r="B78" s="164" t="s">
        <v>196</v>
      </c>
      <c r="C78" s="170" t="s">
        <v>199</v>
      </c>
      <c r="D78" s="164" t="s">
        <v>200</v>
      </c>
      <c r="E78" s="164" t="s">
        <v>116</v>
      </c>
      <c r="F78" s="165">
        <v>36</v>
      </c>
      <c r="G78" s="166">
        <v>0</v>
      </c>
      <c r="H78" s="166">
        <v>0</v>
      </c>
      <c r="I78" s="166">
        <f>ROUND(F78*(G78+H78),2)</f>
        <v>0</v>
      </c>
      <c r="J78" s="164">
        <f>ROUND(F78*(N78),2)</f>
        <v>0</v>
      </c>
      <c r="K78" s="167">
        <f>ROUND(F78*(O78),2)</f>
        <v>0</v>
      </c>
      <c r="L78" s="167">
        <f>ROUND(F78*(G78),2)</f>
        <v>0</v>
      </c>
      <c r="M78" s="167">
        <f>ROUND(F78*(H78),2)</f>
        <v>0</v>
      </c>
      <c r="N78" s="167">
        <v>0</v>
      </c>
      <c r="O78" s="167"/>
      <c r="P78" s="173">
        <v>5.4000000000000001E-4</v>
      </c>
      <c r="Q78" s="171"/>
      <c r="R78" s="171">
        <v>5.4000000000000001E-4</v>
      </c>
      <c r="S78" s="172">
        <f>ROUND(F78*(P78),3)</f>
        <v>1.9E-2</v>
      </c>
      <c r="T78" s="168"/>
      <c r="U78" s="168"/>
      <c r="V78" s="173"/>
      <c r="Z78">
        <v>0</v>
      </c>
    </row>
    <row r="79" spans="1:26" ht="24.95" customHeight="1" x14ac:dyDescent="0.25">
      <c r="A79" s="169"/>
      <c r="B79" s="164" t="s">
        <v>196</v>
      </c>
      <c r="C79" s="170" t="s">
        <v>201</v>
      </c>
      <c r="D79" s="164" t="s">
        <v>202</v>
      </c>
      <c r="E79" s="164" t="s">
        <v>127</v>
      </c>
      <c r="F79" s="165">
        <v>3.0239999999999996E-2</v>
      </c>
      <c r="G79" s="166">
        <v>0</v>
      </c>
      <c r="H79" s="166">
        <v>0</v>
      </c>
      <c r="I79" s="166">
        <f>ROUND(F79*(G79+H79),2)</f>
        <v>0</v>
      </c>
      <c r="J79" s="164">
        <f>ROUND(F79*(N79),2)</f>
        <v>0</v>
      </c>
      <c r="K79" s="167">
        <f>ROUND(F79*(O79),2)</f>
        <v>0</v>
      </c>
      <c r="L79" s="167">
        <f>ROUND(F79*(G79),2)</f>
        <v>0</v>
      </c>
      <c r="M79" s="167">
        <f>ROUND(F79*(H79),2)</f>
        <v>0</v>
      </c>
      <c r="N79" s="167">
        <v>0</v>
      </c>
      <c r="O79" s="167"/>
      <c r="P79" s="171"/>
      <c r="Q79" s="171"/>
      <c r="R79" s="171"/>
      <c r="S79" s="172">
        <f>ROUND(F79*(P79),3)</f>
        <v>0</v>
      </c>
      <c r="T79" s="168"/>
      <c r="U79" s="168"/>
      <c r="V79" s="173"/>
      <c r="Z79">
        <v>0</v>
      </c>
    </row>
    <row r="80" spans="1:26" ht="24.95" customHeight="1" x14ac:dyDescent="0.25">
      <c r="A80" s="180"/>
      <c r="B80" s="175" t="s">
        <v>203</v>
      </c>
      <c r="C80" s="181" t="s">
        <v>204</v>
      </c>
      <c r="D80" s="175" t="s">
        <v>205</v>
      </c>
      <c r="E80" s="175" t="s">
        <v>127</v>
      </c>
      <c r="F80" s="176">
        <v>1.0799999999999999E-2</v>
      </c>
      <c r="G80" s="177">
        <v>0</v>
      </c>
      <c r="H80" s="177">
        <v>0</v>
      </c>
      <c r="I80" s="177">
        <f>ROUND(F80*(G80+H80),2)</f>
        <v>0</v>
      </c>
      <c r="J80" s="175">
        <f>ROUND(F80*(N80),2)</f>
        <v>0</v>
      </c>
      <c r="K80" s="178">
        <f>ROUND(F80*(O80),2)</f>
        <v>0</v>
      </c>
      <c r="L80" s="178">
        <f>ROUND(F80*(G80),2)</f>
        <v>0</v>
      </c>
      <c r="M80" s="178">
        <f>ROUND(F80*(H80),2)</f>
        <v>0</v>
      </c>
      <c r="N80" s="178">
        <v>0</v>
      </c>
      <c r="O80" s="178"/>
      <c r="P80" s="183">
        <v>1</v>
      </c>
      <c r="Q80" s="184"/>
      <c r="R80" s="184">
        <v>1</v>
      </c>
      <c r="S80" s="182">
        <f>ROUND(F80*(P80),3)</f>
        <v>1.0999999999999999E-2</v>
      </c>
      <c r="T80" s="179"/>
      <c r="U80" s="179"/>
      <c r="V80" s="183"/>
      <c r="Z80">
        <v>0</v>
      </c>
    </row>
    <row r="81" spans="1:26" ht="24.95" customHeight="1" x14ac:dyDescent="0.25">
      <c r="A81" s="180"/>
      <c r="B81" s="175" t="s">
        <v>206</v>
      </c>
      <c r="C81" s="181" t="s">
        <v>207</v>
      </c>
      <c r="D81" s="175" t="s">
        <v>208</v>
      </c>
      <c r="E81" s="175" t="s">
        <v>209</v>
      </c>
      <c r="F81" s="176">
        <v>41.4</v>
      </c>
      <c r="G81" s="177">
        <v>0</v>
      </c>
      <c r="H81" s="177">
        <v>0</v>
      </c>
      <c r="I81" s="177">
        <f>ROUND(F81*(G81+H81),2)</f>
        <v>0</v>
      </c>
      <c r="J81" s="175">
        <f>ROUND(F81*(N81),2)</f>
        <v>0</v>
      </c>
      <c r="K81" s="178">
        <f>ROUND(F81*(O81),2)</f>
        <v>0</v>
      </c>
      <c r="L81" s="178">
        <f>ROUND(F81*(G81),2)</f>
        <v>0</v>
      </c>
      <c r="M81" s="178">
        <f>ROUND(F81*(H81),2)</f>
        <v>0</v>
      </c>
      <c r="N81" s="178">
        <v>0</v>
      </c>
      <c r="O81" s="178"/>
      <c r="P81" s="184"/>
      <c r="Q81" s="184"/>
      <c r="R81" s="184"/>
      <c r="S81" s="182">
        <f>ROUND(F81*(P81),3)</f>
        <v>0</v>
      </c>
      <c r="T81" s="179"/>
      <c r="U81" s="179"/>
      <c r="V81" s="183"/>
      <c r="Z81">
        <v>0</v>
      </c>
    </row>
    <row r="82" spans="1:26" x14ac:dyDescent="0.25">
      <c r="A82" s="148"/>
      <c r="B82" s="148"/>
      <c r="C82" s="163">
        <v>711</v>
      </c>
      <c r="D82" s="163" t="s">
        <v>77</v>
      </c>
      <c r="E82" s="148"/>
      <c r="F82" s="162"/>
      <c r="G82" s="151">
        <f>ROUND((SUM(L76:L81))/1,2)</f>
        <v>0</v>
      </c>
      <c r="H82" s="151">
        <f>ROUND((SUM(M76:M81))/1,2)</f>
        <v>0</v>
      </c>
      <c r="I82" s="151">
        <f>ROUND((SUM(I76:I81))/1,2)</f>
        <v>0</v>
      </c>
      <c r="J82" s="148"/>
      <c r="K82" s="148"/>
      <c r="L82" s="148">
        <f>ROUND((SUM(L76:L81))/1,2)</f>
        <v>0</v>
      </c>
      <c r="M82" s="148">
        <f>ROUND((SUM(M76:M81))/1,2)</f>
        <v>0</v>
      </c>
      <c r="N82" s="148"/>
      <c r="O82" s="148"/>
      <c r="P82" s="174"/>
      <c r="Q82" s="148"/>
      <c r="R82" s="148"/>
      <c r="S82" s="174">
        <f>ROUND((SUM(S76:S81))/1,2)</f>
        <v>0.03</v>
      </c>
      <c r="T82" s="145"/>
      <c r="U82" s="145"/>
      <c r="V82" s="2">
        <f>ROUND((SUM(V76:V81))/1,2)</f>
        <v>0</v>
      </c>
      <c r="W82" s="145"/>
      <c r="X82" s="145"/>
      <c r="Y82" s="145"/>
      <c r="Z82" s="145"/>
    </row>
    <row r="83" spans="1:26" x14ac:dyDescent="0.25">
      <c r="A83" s="1"/>
      <c r="B83" s="1"/>
      <c r="C83" s="1"/>
      <c r="D83" s="1"/>
      <c r="E83" s="1"/>
      <c r="F83" s="158"/>
      <c r="G83" s="141"/>
      <c r="H83" s="141"/>
      <c r="I83" s="141"/>
      <c r="J83" s="1"/>
      <c r="K83" s="1"/>
      <c r="L83" s="1"/>
      <c r="M83" s="1"/>
      <c r="N83" s="1"/>
      <c r="O83" s="1"/>
      <c r="P83" s="1"/>
      <c r="Q83" s="1"/>
      <c r="R83" s="1"/>
      <c r="S83" s="1"/>
      <c r="V83" s="1"/>
    </row>
    <row r="84" spans="1:26" x14ac:dyDescent="0.25">
      <c r="A84" s="148"/>
      <c r="B84" s="148"/>
      <c r="C84" s="163">
        <v>713</v>
      </c>
      <c r="D84" s="163" t="s">
        <v>78</v>
      </c>
      <c r="E84" s="148"/>
      <c r="F84" s="162"/>
      <c r="G84" s="149"/>
      <c r="H84" s="149"/>
      <c r="I84" s="149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5"/>
      <c r="U84" s="145"/>
      <c r="V84" s="148"/>
      <c r="W84" s="145"/>
      <c r="X84" s="145"/>
      <c r="Y84" s="145"/>
      <c r="Z84" s="145"/>
    </row>
    <row r="85" spans="1:26" ht="24.95" customHeight="1" x14ac:dyDescent="0.25">
      <c r="A85" s="169"/>
      <c r="B85" s="164" t="s">
        <v>210</v>
      </c>
      <c r="C85" s="170" t="s">
        <v>211</v>
      </c>
      <c r="D85" s="164" t="s">
        <v>212</v>
      </c>
      <c r="E85" s="164" t="s">
        <v>116</v>
      </c>
      <c r="F85" s="165">
        <v>29.1</v>
      </c>
      <c r="G85" s="166">
        <v>0</v>
      </c>
      <c r="H85" s="166">
        <v>0</v>
      </c>
      <c r="I85" s="166">
        <f>ROUND(F85*(G85+H85),2)</f>
        <v>0</v>
      </c>
      <c r="J85" s="164">
        <f>ROUND(F85*(N85),2)</f>
        <v>0</v>
      </c>
      <c r="K85" s="167">
        <f>ROUND(F85*(O85),2)</f>
        <v>0</v>
      </c>
      <c r="L85" s="167">
        <f>ROUND(F85*(G85),2)</f>
        <v>0</v>
      </c>
      <c r="M85" s="167">
        <f>ROUND(F85*(H85),2)</f>
        <v>0</v>
      </c>
      <c r="N85" s="167">
        <v>0</v>
      </c>
      <c r="O85" s="167"/>
      <c r="P85" s="173">
        <v>1.1E-4</v>
      </c>
      <c r="Q85" s="171"/>
      <c r="R85" s="171">
        <v>1.1E-4</v>
      </c>
      <c r="S85" s="172">
        <f>ROUND(F85*(P85),3)</f>
        <v>3.0000000000000001E-3</v>
      </c>
      <c r="T85" s="168"/>
      <c r="U85" s="168"/>
      <c r="V85" s="173"/>
      <c r="Z85">
        <v>0</v>
      </c>
    </row>
    <row r="86" spans="1:26" ht="24.95" customHeight="1" x14ac:dyDescent="0.25">
      <c r="A86" s="169"/>
      <c r="B86" s="164" t="s">
        <v>210</v>
      </c>
      <c r="C86" s="170" t="s">
        <v>213</v>
      </c>
      <c r="D86" s="164" t="s">
        <v>214</v>
      </c>
      <c r="E86" s="164" t="s">
        <v>116</v>
      </c>
      <c r="F86" s="165">
        <v>29.099999999999998</v>
      </c>
      <c r="G86" s="166">
        <v>0</v>
      </c>
      <c r="H86" s="166">
        <v>0</v>
      </c>
      <c r="I86" s="166">
        <f>ROUND(F86*(G86+H86),2)</f>
        <v>0</v>
      </c>
      <c r="J86" s="164">
        <f>ROUND(F86*(N86),2)</f>
        <v>0</v>
      </c>
      <c r="K86" s="167">
        <f>ROUND(F86*(O86),2)</f>
        <v>0</v>
      </c>
      <c r="L86" s="167">
        <f>ROUND(F86*(G86),2)</f>
        <v>0</v>
      </c>
      <c r="M86" s="167">
        <f>ROUND(F86*(H86),2)</f>
        <v>0</v>
      </c>
      <c r="N86" s="167">
        <v>0</v>
      </c>
      <c r="O86" s="167"/>
      <c r="P86" s="171"/>
      <c r="Q86" s="171"/>
      <c r="R86" s="171"/>
      <c r="S86" s="172">
        <f>ROUND(F86*(P86),3)</f>
        <v>0</v>
      </c>
      <c r="T86" s="168"/>
      <c r="U86" s="168"/>
      <c r="V86" s="173"/>
      <c r="Z86">
        <v>0</v>
      </c>
    </row>
    <row r="87" spans="1:26" ht="24.95" customHeight="1" x14ac:dyDescent="0.25">
      <c r="A87" s="169"/>
      <c r="B87" s="164" t="s">
        <v>215</v>
      </c>
      <c r="C87" s="170" t="s">
        <v>216</v>
      </c>
      <c r="D87" s="164" t="s">
        <v>217</v>
      </c>
      <c r="E87" s="164" t="s">
        <v>127</v>
      </c>
      <c r="F87" s="165">
        <v>3.2010000000000003E-3</v>
      </c>
      <c r="G87" s="166">
        <v>0</v>
      </c>
      <c r="H87" s="166">
        <v>0</v>
      </c>
      <c r="I87" s="166">
        <f>ROUND(F87*(G87+H87),2)</f>
        <v>0</v>
      </c>
      <c r="J87" s="164">
        <f>ROUND(F87*(N87),2)</f>
        <v>0</v>
      </c>
      <c r="K87" s="167">
        <f>ROUND(F87*(O87),2)</f>
        <v>0</v>
      </c>
      <c r="L87" s="167">
        <f>ROUND(F87*(G87),2)</f>
        <v>0</v>
      </c>
      <c r="M87" s="167">
        <f>ROUND(F87*(H87),2)</f>
        <v>0</v>
      </c>
      <c r="N87" s="167">
        <v>0</v>
      </c>
      <c r="O87" s="167"/>
      <c r="P87" s="171"/>
      <c r="Q87" s="171"/>
      <c r="R87" s="171"/>
      <c r="S87" s="172">
        <f>ROUND(F87*(P87),3)</f>
        <v>0</v>
      </c>
      <c r="T87" s="168"/>
      <c r="U87" s="168"/>
      <c r="V87" s="173"/>
      <c r="Z87">
        <v>0</v>
      </c>
    </row>
    <row r="88" spans="1:26" ht="24.95" customHeight="1" x14ac:dyDescent="0.25">
      <c r="A88" s="180"/>
      <c r="B88" s="175" t="s">
        <v>218</v>
      </c>
      <c r="C88" s="181" t="s">
        <v>219</v>
      </c>
      <c r="D88" s="175" t="s">
        <v>220</v>
      </c>
      <c r="E88" s="175" t="s">
        <v>173</v>
      </c>
      <c r="F88" s="176">
        <v>29.682000000000002</v>
      </c>
      <c r="G88" s="177">
        <v>0</v>
      </c>
      <c r="H88" s="177">
        <v>0</v>
      </c>
      <c r="I88" s="177">
        <f>ROUND(F88*(G88+H88),2)</f>
        <v>0</v>
      </c>
      <c r="J88" s="175">
        <f>ROUND(F88*(N88),2)</f>
        <v>0</v>
      </c>
      <c r="K88" s="178">
        <f>ROUND(F88*(O88),2)</f>
        <v>0</v>
      </c>
      <c r="L88" s="178">
        <f>ROUND(F88*(G88),2)</f>
        <v>0</v>
      </c>
      <c r="M88" s="178">
        <f>ROUND(F88*(H88),2)</f>
        <v>0</v>
      </c>
      <c r="N88" s="178">
        <v>0</v>
      </c>
      <c r="O88" s="178"/>
      <c r="P88" s="184"/>
      <c r="Q88" s="184"/>
      <c r="R88" s="184"/>
      <c r="S88" s="182">
        <f>ROUND(F88*(P88),3)</f>
        <v>0</v>
      </c>
      <c r="T88" s="179"/>
      <c r="U88" s="179"/>
      <c r="V88" s="183"/>
      <c r="Z88">
        <v>0</v>
      </c>
    </row>
    <row r="89" spans="1:26" x14ac:dyDescent="0.25">
      <c r="A89" s="148"/>
      <c r="B89" s="148"/>
      <c r="C89" s="163">
        <v>713</v>
      </c>
      <c r="D89" s="163" t="s">
        <v>78</v>
      </c>
      <c r="E89" s="148"/>
      <c r="F89" s="162"/>
      <c r="G89" s="151">
        <f>ROUND((SUM(L84:L88))/1,2)</f>
        <v>0</v>
      </c>
      <c r="H89" s="151">
        <f>ROUND((SUM(M84:M88))/1,2)</f>
        <v>0</v>
      </c>
      <c r="I89" s="151">
        <f>ROUND((SUM(I84:I88))/1,2)</f>
        <v>0</v>
      </c>
      <c r="J89" s="148"/>
      <c r="K89" s="148"/>
      <c r="L89" s="148">
        <f>ROUND((SUM(L84:L88))/1,2)</f>
        <v>0</v>
      </c>
      <c r="M89" s="148">
        <f>ROUND((SUM(M84:M88))/1,2)</f>
        <v>0</v>
      </c>
      <c r="N89" s="148"/>
      <c r="O89" s="148"/>
      <c r="P89" s="174"/>
      <c r="Q89" s="148"/>
      <c r="R89" s="148"/>
      <c r="S89" s="174">
        <f>ROUND((SUM(S84:S88))/1,2)</f>
        <v>0</v>
      </c>
      <c r="T89" s="145"/>
      <c r="U89" s="145"/>
      <c r="V89" s="2">
        <f>ROUND((SUM(V84:V88))/1,2)</f>
        <v>0</v>
      </c>
      <c r="W89" s="145"/>
      <c r="X89" s="145"/>
      <c r="Y89" s="145"/>
      <c r="Z89" s="145"/>
    </row>
    <row r="90" spans="1:26" x14ac:dyDescent="0.25">
      <c r="A90" s="1"/>
      <c r="B90" s="1"/>
      <c r="C90" s="1"/>
      <c r="D90" s="1"/>
      <c r="E90" s="1"/>
      <c r="F90" s="158"/>
      <c r="G90" s="141"/>
      <c r="H90" s="141"/>
      <c r="I90" s="141"/>
      <c r="J90" s="1"/>
      <c r="K90" s="1"/>
      <c r="L90" s="1"/>
      <c r="M90" s="1"/>
      <c r="N90" s="1"/>
      <c r="O90" s="1"/>
      <c r="P90" s="1"/>
      <c r="Q90" s="1"/>
      <c r="R90" s="1"/>
      <c r="S90" s="1"/>
      <c r="V90" s="1"/>
    </row>
    <row r="91" spans="1:26" x14ac:dyDescent="0.25">
      <c r="A91" s="148"/>
      <c r="B91" s="148"/>
      <c r="C91" s="163">
        <v>762</v>
      </c>
      <c r="D91" s="163" t="s">
        <v>79</v>
      </c>
      <c r="E91" s="148"/>
      <c r="F91" s="162"/>
      <c r="G91" s="149"/>
      <c r="H91" s="149"/>
      <c r="I91" s="149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5"/>
      <c r="U91" s="145"/>
      <c r="V91" s="148"/>
      <c r="W91" s="145"/>
      <c r="X91" s="145"/>
      <c r="Y91" s="145"/>
      <c r="Z91" s="145"/>
    </row>
    <row r="92" spans="1:26" ht="24.95" customHeight="1" x14ac:dyDescent="0.25">
      <c r="A92" s="169"/>
      <c r="B92" s="164" t="s">
        <v>221</v>
      </c>
      <c r="C92" s="170" t="s">
        <v>222</v>
      </c>
      <c r="D92" s="164" t="s">
        <v>223</v>
      </c>
      <c r="E92" s="164" t="s">
        <v>161</v>
      </c>
      <c r="F92" s="165">
        <v>20</v>
      </c>
      <c r="G92" s="166">
        <v>0</v>
      </c>
      <c r="H92" s="166">
        <v>0</v>
      </c>
      <c r="I92" s="166">
        <f t="shared" ref="I92:I102" si="18">ROUND(F92*(G92+H92),2)</f>
        <v>0</v>
      </c>
      <c r="J92" s="164">
        <f t="shared" ref="J92:J102" si="19">ROUND(F92*(N92),2)</f>
        <v>0</v>
      </c>
      <c r="K92" s="167">
        <f t="shared" ref="K92:K102" si="20">ROUND(F92*(O92),2)</f>
        <v>0</v>
      </c>
      <c r="L92" s="167">
        <f t="shared" ref="L92:L102" si="21">ROUND(F92*(G92),2)</f>
        <v>0</v>
      </c>
      <c r="M92" s="167">
        <f t="shared" ref="M92:M102" si="22">ROUND(F92*(H92),2)</f>
        <v>0</v>
      </c>
      <c r="N92" s="167">
        <v>0</v>
      </c>
      <c r="O92" s="167"/>
      <c r="P92" s="173">
        <v>2.1000000000000001E-4</v>
      </c>
      <c r="Q92" s="171"/>
      <c r="R92" s="171">
        <v>2.1000000000000001E-4</v>
      </c>
      <c r="S92" s="172">
        <f t="shared" ref="S92:S102" si="23">ROUND(F92*(P92),3)</f>
        <v>4.0000000000000001E-3</v>
      </c>
      <c r="T92" s="168"/>
      <c r="U92" s="168"/>
      <c r="V92" s="173"/>
      <c r="Z92">
        <v>0</v>
      </c>
    </row>
    <row r="93" spans="1:26" ht="24.95" customHeight="1" x14ac:dyDescent="0.25">
      <c r="A93" s="169"/>
      <c r="B93" s="164" t="s">
        <v>221</v>
      </c>
      <c r="C93" s="170" t="s">
        <v>224</v>
      </c>
      <c r="D93" s="164" t="s">
        <v>225</v>
      </c>
      <c r="E93" s="164" t="s">
        <v>185</v>
      </c>
      <c r="F93" s="165">
        <v>62.5</v>
      </c>
      <c r="G93" s="166">
        <v>0</v>
      </c>
      <c r="H93" s="166">
        <v>0</v>
      </c>
      <c r="I93" s="166">
        <f t="shared" si="18"/>
        <v>0</v>
      </c>
      <c r="J93" s="164">
        <f t="shared" si="19"/>
        <v>0</v>
      </c>
      <c r="K93" s="167">
        <f t="shared" si="20"/>
        <v>0</v>
      </c>
      <c r="L93" s="167">
        <f t="shared" si="21"/>
        <v>0</v>
      </c>
      <c r="M93" s="167">
        <f t="shared" si="22"/>
        <v>0</v>
      </c>
      <c r="N93" s="167">
        <v>0</v>
      </c>
      <c r="O93" s="167"/>
      <c r="P93" s="173">
        <v>2.5999999999999998E-4</v>
      </c>
      <c r="Q93" s="171"/>
      <c r="R93" s="171">
        <v>2.5999999999999998E-4</v>
      </c>
      <c r="S93" s="172">
        <f t="shared" si="23"/>
        <v>1.6E-2</v>
      </c>
      <c r="T93" s="168"/>
      <c r="U93" s="168"/>
      <c r="V93" s="173"/>
      <c r="Z93">
        <v>0</v>
      </c>
    </row>
    <row r="94" spans="1:26" ht="24.95" customHeight="1" x14ac:dyDescent="0.25">
      <c r="A94" s="169"/>
      <c r="B94" s="164" t="s">
        <v>221</v>
      </c>
      <c r="C94" s="170" t="s">
        <v>226</v>
      </c>
      <c r="D94" s="164" t="s">
        <v>227</v>
      </c>
      <c r="E94" s="164" t="s">
        <v>185</v>
      </c>
      <c r="F94" s="165">
        <v>21.8</v>
      </c>
      <c r="G94" s="166">
        <v>0</v>
      </c>
      <c r="H94" s="166">
        <v>0</v>
      </c>
      <c r="I94" s="166">
        <f t="shared" si="18"/>
        <v>0</v>
      </c>
      <c r="J94" s="164">
        <f t="shared" si="19"/>
        <v>0</v>
      </c>
      <c r="K94" s="167">
        <f t="shared" si="20"/>
        <v>0</v>
      </c>
      <c r="L94" s="167">
        <f t="shared" si="21"/>
        <v>0</v>
      </c>
      <c r="M94" s="167">
        <f t="shared" si="22"/>
        <v>0</v>
      </c>
      <c r="N94" s="167">
        <v>0</v>
      </c>
      <c r="O94" s="167"/>
      <c r="P94" s="173">
        <v>2.5999999999999998E-4</v>
      </c>
      <c r="Q94" s="171"/>
      <c r="R94" s="171">
        <v>2.5999999999999998E-4</v>
      </c>
      <c r="S94" s="172">
        <f t="shared" si="23"/>
        <v>6.0000000000000001E-3</v>
      </c>
      <c r="T94" s="168"/>
      <c r="U94" s="168"/>
      <c r="V94" s="173"/>
      <c r="Z94">
        <v>0</v>
      </c>
    </row>
    <row r="95" spans="1:26" ht="24.95" customHeight="1" x14ac:dyDescent="0.25">
      <c r="A95" s="169"/>
      <c r="B95" s="164" t="s">
        <v>221</v>
      </c>
      <c r="C95" s="170" t="s">
        <v>228</v>
      </c>
      <c r="D95" s="164" t="s">
        <v>229</v>
      </c>
      <c r="E95" s="164" t="s">
        <v>116</v>
      </c>
      <c r="F95" s="165">
        <v>42</v>
      </c>
      <c r="G95" s="166">
        <v>0</v>
      </c>
      <c r="H95" s="166">
        <v>0</v>
      </c>
      <c r="I95" s="166">
        <f t="shared" si="18"/>
        <v>0</v>
      </c>
      <c r="J95" s="164">
        <f t="shared" si="19"/>
        <v>0</v>
      </c>
      <c r="K95" s="167">
        <f t="shared" si="20"/>
        <v>0</v>
      </c>
      <c r="L95" s="167">
        <f t="shared" si="21"/>
        <v>0</v>
      </c>
      <c r="M95" s="167">
        <f t="shared" si="22"/>
        <v>0</v>
      </c>
      <c r="N95" s="167">
        <v>0</v>
      </c>
      <c r="O95" s="167"/>
      <c r="P95" s="171"/>
      <c r="Q95" s="171"/>
      <c r="R95" s="171"/>
      <c r="S95" s="172">
        <f t="shared" si="23"/>
        <v>0</v>
      </c>
      <c r="T95" s="168"/>
      <c r="U95" s="168"/>
      <c r="V95" s="173"/>
      <c r="Z95">
        <v>0</v>
      </c>
    </row>
    <row r="96" spans="1:26" ht="24.95" customHeight="1" x14ac:dyDescent="0.25">
      <c r="A96" s="169"/>
      <c r="B96" s="164" t="s">
        <v>221</v>
      </c>
      <c r="C96" s="170" t="s">
        <v>230</v>
      </c>
      <c r="D96" s="164" t="s">
        <v>231</v>
      </c>
      <c r="E96" s="164" t="s">
        <v>116</v>
      </c>
      <c r="F96" s="165">
        <v>42</v>
      </c>
      <c r="G96" s="166">
        <v>0</v>
      </c>
      <c r="H96" s="166">
        <v>0</v>
      </c>
      <c r="I96" s="166">
        <f t="shared" si="18"/>
        <v>0</v>
      </c>
      <c r="J96" s="164">
        <f t="shared" si="19"/>
        <v>0</v>
      </c>
      <c r="K96" s="167">
        <f t="shared" si="20"/>
        <v>0</v>
      </c>
      <c r="L96" s="167">
        <f t="shared" si="21"/>
        <v>0</v>
      </c>
      <c r="M96" s="167">
        <f t="shared" si="22"/>
        <v>0</v>
      </c>
      <c r="N96" s="167">
        <v>0</v>
      </c>
      <c r="O96" s="167"/>
      <c r="P96" s="171"/>
      <c r="Q96" s="171"/>
      <c r="R96" s="171"/>
      <c r="S96" s="172">
        <f t="shared" si="23"/>
        <v>0</v>
      </c>
      <c r="T96" s="168"/>
      <c r="U96" s="168"/>
      <c r="V96" s="173"/>
      <c r="Z96">
        <v>0</v>
      </c>
    </row>
    <row r="97" spans="1:26" ht="35.1" customHeight="1" x14ac:dyDescent="0.25">
      <c r="A97" s="169"/>
      <c r="B97" s="164" t="s">
        <v>221</v>
      </c>
      <c r="C97" s="170" t="s">
        <v>232</v>
      </c>
      <c r="D97" s="164" t="s">
        <v>233</v>
      </c>
      <c r="E97" s="164" t="s">
        <v>102</v>
      </c>
      <c r="F97" s="165">
        <v>1.7263636363636363</v>
      </c>
      <c r="G97" s="166">
        <v>0</v>
      </c>
      <c r="H97" s="166">
        <v>0</v>
      </c>
      <c r="I97" s="166">
        <f t="shared" si="18"/>
        <v>0</v>
      </c>
      <c r="J97" s="164">
        <f t="shared" si="19"/>
        <v>0</v>
      </c>
      <c r="K97" s="167">
        <f t="shared" si="20"/>
        <v>0</v>
      </c>
      <c r="L97" s="167">
        <f t="shared" si="21"/>
        <v>0</v>
      </c>
      <c r="M97" s="167">
        <f t="shared" si="22"/>
        <v>0</v>
      </c>
      <c r="N97" s="167">
        <v>0</v>
      </c>
      <c r="O97" s="167"/>
      <c r="P97" s="173">
        <v>2.3100000000000002E-2</v>
      </c>
      <c r="Q97" s="171"/>
      <c r="R97" s="171">
        <v>2.3100000000000002E-2</v>
      </c>
      <c r="S97" s="172">
        <f t="shared" si="23"/>
        <v>0.04</v>
      </c>
      <c r="T97" s="168"/>
      <c r="U97" s="168"/>
      <c r="V97" s="173"/>
      <c r="Z97">
        <v>0</v>
      </c>
    </row>
    <row r="98" spans="1:26" ht="24.95" customHeight="1" x14ac:dyDescent="0.25">
      <c r="A98" s="169"/>
      <c r="B98" s="164" t="s">
        <v>221</v>
      </c>
      <c r="C98" s="170" t="s">
        <v>234</v>
      </c>
      <c r="D98" s="164" t="s">
        <v>235</v>
      </c>
      <c r="E98" s="164" t="s">
        <v>116</v>
      </c>
      <c r="F98" s="165">
        <v>12.6</v>
      </c>
      <c r="G98" s="166">
        <v>0</v>
      </c>
      <c r="H98" s="166">
        <v>0</v>
      </c>
      <c r="I98" s="166">
        <f t="shared" si="18"/>
        <v>0</v>
      </c>
      <c r="J98" s="164">
        <f t="shared" si="19"/>
        <v>0</v>
      </c>
      <c r="K98" s="167">
        <f t="shared" si="20"/>
        <v>0</v>
      </c>
      <c r="L98" s="167">
        <f t="shared" si="21"/>
        <v>0</v>
      </c>
      <c r="M98" s="167">
        <f t="shared" si="22"/>
        <v>0</v>
      </c>
      <c r="N98" s="167">
        <v>0</v>
      </c>
      <c r="O98" s="167"/>
      <c r="P98" s="171"/>
      <c r="Q98" s="171"/>
      <c r="R98" s="171"/>
      <c r="S98" s="172">
        <f t="shared" si="23"/>
        <v>0</v>
      </c>
      <c r="T98" s="168"/>
      <c r="U98" s="168"/>
      <c r="V98" s="173"/>
      <c r="Z98">
        <v>0</v>
      </c>
    </row>
    <row r="99" spans="1:26" ht="24.95" customHeight="1" x14ac:dyDescent="0.25">
      <c r="A99" s="169"/>
      <c r="B99" s="164" t="s">
        <v>221</v>
      </c>
      <c r="C99" s="170" t="s">
        <v>236</v>
      </c>
      <c r="D99" s="164" t="s">
        <v>237</v>
      </c>
      <c r="E99" s="164" t="s">
        <v>127</v>
      </c>
      <c r="F99" s="165">
        <v>1.6700884140000005</v>
      </c>
      <c r="G99" s="166">
        <v>0</v>
      </c>
      <c r="H99" s="166">
        <v>0</v>
      </c>
      <c r="I99" s="166">
        <f t="shared" si="18"/>
        <v>0</v>
      </c>
      <c r="J99" s="164">
        <f t="shared" si="19"/>
        <v>0</v>
      </c>
      <c r="K99" s="167">
        <f t="shared" si="20"/>
        <v>0</v>
      </c>
      <c r="L99" s="167">
        <f t="shared" si="21"/>
        <v>0</v>
      </c>
      <c r="M99" s="167">
        <f t="shared" si="22"/>
        <v>0</v>
      </c>
      <c r="N99" s="167">
        <v>0</v>
      </c>
      <c r="O99" s="167"/>
      <c r="P99" s="171"/>
      <c r="Q99" s="171"/>
      <c r="R99" s="171"/>
      <c r="S99" s="172">
        <f t="shared" si="23"/>
        <v>0</v>
      </c>
      <c r="T99" s="168"/>
      <c r="U99" s="168"/>
      <c r="V99" s="173"/>
      <c r="Z99">
        <v>0</v>
      </c>
    </row>
    <row r="100" spans="1:26" ht="24.95" customHeight="1" x14ac:dyDescent="0.25">
      <c r="A100" s="180"/>
      <c r="B100" s="175" t="s">
        <v>238</v>
      </c>
      <c r="C100" s="181" t="s">
        <v>239</v>
      </c>
      <c r="D100" s="175" t="s">
        <v>240</v>
      </c>
      <c r="E100" s="175" t="s">
        <v>102</v>
      </c>
      <c r="F100" s="176">
        <v>1</v>
      </c>
      <c r="G100" s="177">
        <v>0</v>
      </c>
      <c r="H100" s="177">
        <v>0</v>
      </c>
      <c r="I100" s="177">
        <f t="shared" si="18"/>
        <v>0</v>
      </c>
      <c r="J100" s="175">
        <f t="shared" si="19"/>
        <v>0</v>
      </c>
      <c r="K100" s="178">
        <f t="shared" si="20"/>
        <v>0</v>
      </c>
      <c r="L100" s="178">
        <f t="shared" si="21"/>
        <v>0</v>
      </c>
      <c r="M100" s="178">
        <f t="shared" si="22"/>
        <v>0</v>
      </c>
      <c r="N100" s="178">
        <v>0</v>
      </c>
      <c r="O100" s="178"/>
      <c r="P100" s="183">
        <v>0.55000000000000004</v>
      </c>
      <c r="Q100" s="184"/>
      <c r="R100" s="184">
        <v>0.55000000000000004</v>
      </c>
      <c r="S100" s="182">
        <f t="shared" si="23"/>
        <v>0.55000000000000004</v>
      </c>
      <c r="T100" s="179"/>
      <c r="U100" s="179"/>
      <c r="V100" s="183"/>
      <c r="Z100">
        <v>0</v>
      </c>
    </row>
    <row r="101" spans="1:26" ht="24.95" customHeight="1" x14ac:dyDescent="0.25">
      <c r="A101" s="180"/>
      <c r="B101" s="175" t="s">
        <v>238</v>
      </c>
      <c r="C101" s="181" t="s">
        <v>241</v>
      </c>
      <c r="D101" s="175" t="s">
        <v>242</v>
      </c>
      <c r="E101" s="175" t="s">
        <v>102</v>
      </c>
      <c r="F101" s="176">
        <v>1.8994250000000004</v>
      </c>
      <c r="G101" s="177">
        <v>0</v>
      </c>
      <c r="H101" s="177">
        <v>0</v>
      </c>
      <c r="I101" s="177">
        <f t="shared" si="18"/>
        <v>0</v>
      </c>
      <c r="J101" s="175">
        <f t="shared" si="19"/>
        <v>0</v>
      </c>
      <c r="K101" s="178">
        <f t="shared" si="20"/>
        <v>0</v>
      </c>
      <c r="L101" s="178">
        <f t="shared" si="21"/>
        <v>0</v>
      </c>
      <c r="M101" s="178">
        <f t="shared" si="22"/>
        <v>0</v>
      </c>
      <c r="N101" s="178">
        <v>0</v>
      </c>
      <c r="O101" s="178"/>
      <c r="P101" s="183">
        <v>0.55000000000000004</v>
      </c>
      <c r="Q101" s="184"/>
      <c r="R101" s="184">
        <v>0.55000000000000004</v>
      </c>
      <c r="S101" s="182">
        <f t="shared" si="23"/>
        <v>1.0449999999999999</v>
      </c>
      <c r="T101" s="179"/>
      <c r="U101" s="179"/>
      <c r="V101" s="183"/>
      <c r="Z101">
        <v>0</v>
      </c>
    </row>
    <row r="102" spans="1:26" ht="24.95" customHeight="1" x14ac:dyDescent="0.25">
      <c r="A102" s="180"/>
      <c r="B102" s="175" t="s">
        <v>206</v>
      </c>
      <c r="C102" s="181" t="s">
        <v>243</v>
      </c>
      <c r="D102" s="175" t="s">
        <v>244</v>
      </c>
      <c r="E102" s="175" t="s">
        <v>116</v>
      </c>
      <c r="F102" s="176">
        <v>12.852</v>
      </c>
      <c r="G102" s="177">
        <v>0</v>
      </c>
      <c r="H102" s="177">
        <v>0</v>
      </c>
      <c r="I102" s="177">
        <f t="shared" si="18"/>
        <v>0</v>
      </c>
      <c r="J102" s="175">
        <f t="shared" si="19"/>
        <v>0</v>
      </c>
      <c r="K102" s="178">
        <f t="shared" si="20"/>
        <v>0</v>
      </c>
      <c r="L102" s="178">
        <f t="shared" si="21"/>
        <v>0</v>
      </c>
      <c r="M102" s="178">
        <f t="shared" si="22"/>
        <v>0</v>
      </c>
      <c r="N102" s="178">
        <v>0</v>
      </c>
      <c r="O102" s="178"/>
      <c r="P102" s="183">
        <v>1.2199999999999999E-3</v>
      </c>
      <c r="Q102" s="184"/>
      <c r="R102" s="184">
        <v>1.2199999999999999E-3</v>
      </c>
      <c r="S102" s="182">
        <f t="shared" si="23"/>
        <v>1.6E-2</v>
      </c>
      <c r="T102" s="179"/>
      <c r="U102" s="179"/>
      <c r="V102" s="183"/>
      <c r="Z102">
        <v>0</v>
      </c>
    </row>
    <row r="103" spans="1:26" x14ac:dyDescent="0.25">
      <c r="A103" s="148"/>
      <c r="B103" s="148"/>
      <c r="C103" s="163">
        <v>762</v>
      </c>
      <c r="D103" s="163" t="s">
        <v>79</v>
      </c>
      <c r="E103" s="148"/>
      <c r="F103" s="162"/>
      <c r="G103" s="151">
        <f>ROUND((SUM(L91:L102))/1,2)</f>
        <v>0</v>
      </c>
      <c r="H103" s="151">
        <f>ROUND((SUM(M91:M102))/1,2)</f>
        <v>0</v>
      </c>
      <c r="I103" s="151">
        <f>ROUND((SUM(I91:I102))/1,2)</f>
        <v>0</v>
      </c>
      <c r="J103" s="148"/>
      <c r="K103" s="148"/>
      <c r="L103" s="148">
        <f>ROUND((SUM(L91:L102))/1,2)</f>
        <v>0</v>
      </c>
      <c r="M103" s="148">
        <f>ROUND((SUM(M91:M102))/1,2)</f>
        <v>0</v>
      </c>
      <c r="N103" s="148"/>
      <c r="O103" s="148"/>
      <c r="P103" s="174"/>
      <c r="Q103" s="148"/>
      <c r="R103" s="148"/>
      <c r="S103" s="174">
        <f>ROUND((SUM(S91:S102))/1,2)</f>
        <v>1.68</v>
      </c>
      <c r="T103" s="145"/>
      <c r="U103" s="145"/>
      <c r="V103" s="2">
        <f>ROUND((SUM(V91:V102))/1,2)</f>
        <v>0</v>
      </c>
      <c r="W103" s="145"/>
      <c r="X103" s="145"/>
      <c r="Y103" s="145"/>
      <c r="Z103" s="145"/>
    </row>
    <row r="104" spans="1:26" x14ac:dyDescent="0.25">
      <c r="A104" s="1"/>
      <c r="B104" s="1"/>
      <c r="C104" s="1"/>
      <c r="D104" s="1"/>
      <c r="E104" s="1"/>
      <c r="F104" s="158"/>
      <c r="G104" s="141"/>
      <c r="H104" s="141"/>
      <c r="I104" s="141"/>
      <c r="J104" s="1"/>
      <c r="K104" s="1"/>
      <c r="L104" s="1"/>
      <c r="M104" s="1"/>
      <c r="N104" s="1"/>
      <c r="O104" s="1"/>
      <c r="P104" s="1"/>
      <c r="Q104" s="1"/>
      <c r="R104" s="1"/>
      <c r="S104" s="1"/>
      <c r="V104" s="1"/>
    </row>
    <row r="105" spans="1:26" x14ac:dyDescent="0.25">
      <c r="A105" s="148"/>
      <c r="B105" s="148"/>
      <c r="C105" s="163">
        <v>763</v>
      </c>
      <c r="D105" s="163" t="s">
        <v>80</v>
      </c>
      <c r="E105" s="148"/>
      <c r="F105" s="162"/>
      <c r="G105" s="149"/>
      <c r="H105" s="149"/>
      <c r="I105" s="149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5"/>
      <c r="U105" s="145"/>
      <c r="V105" s="148"/>
      <c r="W105" s="145"/>
      <c r="X105" s="145"/>
      <c r="Y105" s="145"/>
      <c r="Z105" s="145"/>
    </row>
    <row r="106" spans="1:26" ht="24.95" customHeight="1" x14ac:dyDescent="0.25">
      <c r="A106" s="169"/>
      <c r="B106" s="164" t="s">
        <v>245</v>
      </c>
      <c r="C106" s="170" t="s">
        <v>246</v>
      </c>
      <c r="D106" s="164" t="s">
        <v>247</v>
      </c>
      <c r="E106" s="164" t="s">
        <v>116</v>
      </c>
      <c r="F106" s="165">
        <v>29.099999999999998</v>
      </c>
      <c r="G106" s="166">
        <v>0</v>
      </c>
      <c r="H106" s="166">
        <v>0</v>
      </c>
      <c r="I106" s="166">
        <f>ROUND(F106*(G106+H106),2)</f>
        <v>0</v>
      </c>
      <c r="J106" s="164">
        <f>ROUND(F106*(N106),2)</f>
        <v>0</v>
      </c>
      <c r="K106" s="167">
        <f>ROUND(F106*(O106),2)</f>
        <v>0</v>
      </c>
      <c r="L106" s="167">
        <f>ROUND(F106*(G106),2)</f>
        <v>0</v>
      </c>
      <c r="M106" s="167">
        <f>ROUND(F106*(H106),2)</f>
        <v>0</v>
      </c>
      <c r="N106" s="167">
        <v>0</v>
      </c>
      <c r="O106" s="167"/>
      <c r="P106" s="173">
        <v>2.104E-2</v>
      </c>
      <c r="Q106" s="171"/>
      <c r="R106" s="171">
        <v>2.104E-2</v>
      </c>
      <c r="S106" s="172">
        <f>ROUND(F106*(P106),3)</f>
        <v>0.61199999999999999</v>
      </c>
      <c r="T106" s="168"/>
      <c r="U106" s="168"/>
      <c r="V106" s="173"/>
      <c r="Z106">
        <v>0</v>
      </c>
    </row>
    <row r="107" spans="1:26" ht="24.95" customHeight="1" x14ac:dyDescent="0.25">
      <c r="A107" s="169"/>
      <c r="B107" s="164" t="s">
        <v>245</v>
      </c>
      <c r="C107" s="170" t="s">
        <v>248</v>
      </c>
      <c r="D107" s="164" t="s">
        <v>249</v>
      </c>
      <c r="E107" s="164" t="s">
        <v>127</v>
      </c>
      <c r="F107" s="165">
        <v>0.61226399999999992</v>
      </c>
      <c r="G107" s="166">
        <v>0</v>
      </c>
      <c r="H107" s="166">
        <v>0</v>
      </c>
      <c r="I107" s="166">
        <f>ROUND(F107*(G107+H107),2)</f>
        <v>0</v>
      </c>
      <c r="J107" s="164">
        <f>ROUND(F107*(N107),2)</f>
        <v>0</v>
      </c>
      <c r="K107" s="167">
        <f>ROUND(F107*(O107),2)</f>
        <v>0</v>
      </c>
      <c r="L107" s="167">
        <f>ROUND(F107*(G107),2)</f>
        <v>0</v>
      </c>
      <c r="M107" s="167">
        <f>ROUND(F107*(H107),2)</f>
        <v>0</v>
      </c>
      <c r="N107" s="167">
        <v>0</v>
      </c>
      <c r="O107" s="167"/>
      <c r="P107" s="171"/>
      <c r="Q107" s="171"/>
      <c r="R107" s="171"/>
      <c r="S107" s="172">
        <f>ROUND(F107*(P107),3)</f>
        <v>0</v>
      </c>
      <c r="T107" s="168"/>
      <c r="U107" s="168"/>
      <c r="V107" s="173"/>
      <c r="Z107">
        <v>0</v>
      </c>
    </row>
    <row r="108" spans="1:26" x14ac:dyDescent="0.25">
      <c r="A108" s="148"/>
      <c r="B108" s="148"/>
      <c r="C108" s="163">
        <v>763</v>
      </c>
      <c r="D108" s="163" t="s">
        <v>80</v>
      </c>
      <c r="E108" s="148"/>
      <c r="F108" s="162"/>
      <c r="G108" s="151">
        <f>ROUND((SUM(L105:L107))/1,2)</f>
        <v>0</v>
      </c>
      <c r="H108" s="151">
        <f>ROUND((SUM(M105:M107))/1,2)</f>
        <v>0</v>
      </c>
      <c r="I108" s="151">
        <f>ROUND((SUM(I105:I107))/1,2)</f>
        <v>0</v>
      </c>
      <c r="J108" s="148"/>
      <c r="K108" s="148"/>
      <c r="L108" s="148">
        <f>ROUND((SUM(L105:L107))/1,2)</f>
        <v>0</v>
      </c>
      <c r="M108" s="148">
        <f>ROUND((SUM(M105:M107))/1,2)</f>
        <v>0</v>
      </c>
      <c r="N108" s="148"/>
      <c r="O108" s="148"/>
      <c r="P108" s="174"/>
      <c r="Q108" s="148"/>
      <c r="R108" s="148"/>
      <c r="S108" s="174">
        <f>ROUND((SUM(S105:S107))/1,2)</f>
        <v>0.61</v>
      </c>
      <c r="T108" s="145"/>
      <c r="U108" s="145"/>
      <c r="V108" s="2">
        <f>ROUND((SUM(V105:V107))/1,2)</f>
        <v>0</v>
      </c>
      <c r="W108" s="145"/>
      <c r="X108" s="145"/>
      <c r="Y108" s="145"/>
      <c r="Z108" s="145"/>
    </row>
    <row r="109" spans="1:26" x14ac:dyDescent="0.25">
      <c r="A109" s="1"/>
      <c r="B109" s="1"/>
      <c r="C109" s="1"/>
      <c r="D109" s="1"/>
      <c r="E109" s="1"/>
      <c r="F109" s="158"/>
      <c r="G109" s="141"/>
      <c r="H109" s="141"/>
      <c r="I109" s="141"/>
      <c r="J109" s="1"/>
      <c r="K109" s="1"/>
      <c r="L109" s="1"/>
      <c r="M109" s="1"/>
      <c r="N109" s="1"/>
      <c r="O109" s="1"/>
      <c r="P109" s="1"/>
      <c r="Q109" s="1"/>
      <c r="R109" s="1"/>
      <c r="S109" s="1"/>
      <c r="V109" s="1"/>
    </row>
    <row r="110" spans="1:26" x14ac:dyDescent="0.25">
      <c r="A110" s="148"/>
      <c r="B110" s="148"/>
      <c r="C110" s="163">
        <v>764</v>
      </c>
      <c r="D110" s="163" t="s">
        <v>81</v>
      </c>
      <c r="E110" s="148"/>
      <c r="F110" s="162"/>
      <c r="G110" s="149"/>
      <c r="H110" s="149"/>
      <c r="I110" s="149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5"/>
      <c r="U110" s="145"/>
      <c r="V110" s="148"/>
      <c r="W110" s="145"/>
      <c r="X110" s="145"/>
      <c r="Y110" s="145"/>
      <c r="Z110" s="145"/>
    </row>
    <row r="111" spans="1:26" ht="24.95" customHeight="1" x14ac:dyDescent="0.25">
      <c r="A111" s="169"/>
      <c r="B111" s="164" t="s">
        <v>250</v>
      </c>
      <c r="C111" s="170" t="s">
        <v>251</v>
      </c>
      <c r="D111" s="164" t="s">
        <v>252</v>
      </c>
      <c r="E111" s="164" t="s">
        <v>116</v>
      </c>
      <c r="F111" s="165">
        <v>42</v>
      </c>
      <c r="G111" s="166">
        <v>0</v>
      </c>
      <c r="H111" s="166">
        <v>0</v>
      </c>
      <c r="I111" s="166">
        <f t="shared" ref="I111:I128" si="24">ROUND(F111*(G111+H111),2)</f>
        <v>0</v>
      </c>
      <c r="J111" s="164">
        <f t="shared" ref="J111:J128" si="25">ROUND(F111*(N111),2)</f>
        <v>0</v>
      </c>
      <c r="K111" s="167">
        <f t="shared" ref="K111:K128" si="26">ROUND(F111*(O111),2)</f>
        <v>0</v>
      </c>
      <c r="L111" s="167">
        <f t="shared" ref="L111:L128" si="27">ROUND(F111*(G111),2)</f>
        <v>0</v>
      </c>
      <c r="M111" s="167">
        <f t="shared" ref="M111:M128" si="28">ROUND(F111*(H111),2)</f>
        <v>0</v>
      </c>
      <c r="N111" s="167">
        <v>0</v>
      </c>
      <c r="O111" s="167"/>
      <c r="P111" s="173">
        <v>5.2700000000000004E-3</v>
      </c>
      <c r="Q111" s="171"/>
      <c r="R111" s="171">
        <v>5.2700000000000004E-3</v>
      </c>
      <c r="S111" s="172">
        <f t="shared" ref="S111:S128" si="29">ROUND(F111*(P111),3)</f>
        <v>0.221</v>
      </c>
      <c r="T111" s="168"/>
      <c r="U111" s="168"/>
      <c r="V111" s="173"/>
      <c r="Z111">
        <v>0</v>
      </c>
    </row>
    <row r="112" spans="1:26" ht="35.1" customHeight="1" x14ac:dyDescent="0.25">
      <c r="A112" s="169"/>
      <c r="B112" s="164" t="s">
        <v>250</v>
      </c>
      <c r="C112" s="170" t="s">
        <v>253</v>
      </c>
      <c r="D112" s="164" t="s">
        <v>254</v>
      </c>
      <c r="E112" s="164" t="s">
        <v>185</v>
      </c>
      <c r="F112" s="165">
        <v>4</v>
      </c>
      <c r="G112" s="166">
        <v>0</v>
      </c>
      <c r="H112" s="166">
        <v>0</v>
      </c>
      <c r="I112" s="166">
        <f t="shared" si="24"/>
        <v>0</v>
      </c>
      <c r="J112" s="164">
        <f t="shared" si="25"/>
        <v>0</v>
      </c>
      <c r="K112" s="167">
        <f t="shared" si="26"/>
        <v>0</v>
      </c>
      <c r="L112" s="167">
        <f t="shared" si="27"/>
        <v>0</v>
      </c>
      <c r="M112" s="167">
        <f t="shared" si="28"/>
        <v>0</v>
      </c>
      <c r="N112" s="167">
        <v>0</v>
      </c>
      <c r="O112" s="167"/>
      <c r="P112" s="173">
        <v>5.2000000000000006E-4</v>
      </c>
      <c r="Q112" s="171"/>
      <c r="R112" s="171">
        <v>5.2000000000000006E-4</v>
      </c>
      <c r="S112" s="172">
        <f t="shared" si="29"/>
        <v>2E-3</v>
      </c>
      <c r="T112" s="168"/>
      <c r="U112" s="168"/>
      <c r="V112" s="173"/>
      <c r="Z112">
        <v>0</v>
      </c>
    </row>
    <row r="113" spans="1:26" ht="35.1" customHeight="1" x14ac:dyDescent="0.25">
      <c r="A113" s="169"/>
      <c r="B113" s="164" t="s">
        <v>250</v>
      </c>
      <c r="C113" s="170" t="s">
        <v>255</v>
      </c>
      <c r="D113" s="164" t="s">
        <v>256</v>
      </c>
      <c r="E113" s="164" t="s">
        <v>185</v>
      </c>
      <c r="F113" s="165">
        <v>21</v>
      </c>
      <c r="G113" s="166">
        <v>0</v>
      </c>
      <c r="H113" s="166">
        <v>0</v>
      </c>
      <c r="I113" s="166">
        <f t="shared" si="24"/>
        <v>0</v>
      </c>
      <c r="J113" s="164">
        <f t="shared" si="25"/>
        <v>0</v>
      </c>
      <c r="K113" s="167">
        <f t="shared" si="26"/>
        <v>0</v>
      </c>
      <c r="L113" s="167">
        <f t="shared" si="27"/>
        <v>0</v>
      </c>
      <c r="M113" s="167">
        <f t="shared" si="28"/>
        <v>0</v>
      </c>
      <c r="N113" s="167">
        <v>0</v>
      </c>
      <c r="O113" s="167"/>
      <c r="P113" s="173">
        <v>4.2000000000000002E-4</v>
      </c>
      <c r="Q113" s="171"/>
      <c r="R113" s="171">
        <v>4.2000000000000002E-4</v>
      </c>
      <c r="S113" s="172">
        <f t="shared" si="29"/>
        <v>8.9999999999999993E-3</v>
      </c>
      <c r="T113" s="168"/>
      <c r="U113" s="168"/>
      <c r="V113" s="173"/>
      <c r="Z113">
        <v>0</v>
      </c>
    </row>
    <row r="114" spans="1:26" ht="35.1" customHeight="1" x14ac:dyDescent="0.25">
      <c r="A114" s="169"/>
      <c r="B114" s="164" t="s">
        <v>250</v>
      </c>
      <c r="C114" s="170" t="s">
        <v>257</v>
      </c>
      <c r="D114" s="164" t="s">
        <v>258</v>
      </c>
      <c r="E114" s="164" t="s">
        <v>185</v>
      </c>
      <c r="F114" s="165">
        <v>21</v>
      </c>
      <c r="G114" s="166">
        <v>0</v>
      </c>
      <c r="H114" s="166">
        <v>0</v>
      </c>
      <c r="I114" s="166">
        <f t="shared" si="24"/>
        <v>0</v>
      </c>
      <c r="J114" s="164">
        <f t="shared" si="25"/>
        <v>0</v>
      </c>
      <c r="K114" s="167">
        <f t="shared" si="26"/>
        <v>0</v>
      </c>
      <c r="L114" s="167">
        <f t="shared" si="27"/>
        <v>0</v>
      </c>
      <c r="M114" s="167">
        <f t="shared" si="28"/>
        <v>0</v>
      </c>
      <c r="N114" s="167">
        <v>0</v>
      </c>
      <c r="O114" s="167"/>
      <c r="P114" s="173">
        <v>3.7999999999999997E-4</v>
      </c>
      <c r="Q114" s="171"/>
      <c r="R114" s="171">
        <v>3.7999999999999997E-4</v>
      </c>
      <c r="S114" s="172">
        <f t="shared" si="29"/>
        <v>8.0000000000000002E-3</v>
      </c>
      <c r="T114" s="168"/>
      <c r="U114" s="168"/>
      <c r="V114" s="173"/>
      <c r="Z114">
        <v>0</v>
      </c>
    </row>
    <row r="115" spans="1:26" ht="24.95" customHeight="1" x14ac:dyDescent="0.25">
      <c r="A115" s="169"/>
      <c r="B115" s="164" t="s">
        <v>250</v>
      </c>
      <c r="C115" s="170" t="s">
        <v>259</v>
      </c>
      <c r="D115" s="164" t="s">
        <v>260</v>
      </c>
      <c r="E115" s="164" t="s">
        <v>185</v>
      </c>
      <c r="F115" s="165">
        <v>3</v>
      </c>
      <c r="G115" s="166">
        <v>0</v>
      </c>
      <c r="H115" s="166">
        <v>0</v>
      </c>
      <c r="I115" s="166">
        <f t="shared" si="24"/>
        <v>0</v>
      </c>
      <c r="J115" s="164">
        <f t="shared" si="25"/>
        <v>0</v>
      </c>
      <c r="K115" s="167">
        <f t="shared" si="26"/>
        <v>0</v>
      </c>
      <c r="L115" s="167">
        <f t="shared" si="27"/>
        <v>0</v>
      </c>
      <c r="M115" s="167">
        <f t="shared" si="28"/>
        <v>0</v>
      </c>
      <c r="N115" s="167">
        <v>0</v>
      </c>
      <c r="O115" s="167"/>
      <c r="P115" s="173">
        <v>2.6199999999999999E-3</v>
      </c>
      <c r="Q115" s="171"/>
      <c r="R115" s="171">
        <v>2.6199999999999999E-3</v>
      </c>
      <c r="S115" s="172">
        <f t="shared" si="29"/>
        <v>8.0000000000000002E-3</v>
      </c>
      <c r="T115" s="168"/>
      <c r="U115" s="168"/>
      <c r="V115" s="173"/>
      <c r="Z115">
        <v>0</v>
      </c>
    </row>
    <row r="116" spans="1:26" ht="24.95" customHeight="1" x14ac:dyDescent="0.25">
      <c r="A116" s="169"/>
      <c r="B116" s="164" t="s">
        <v>250</v>
      </c>
      <c r="C116" s="170" t="s">
        <v>261</v>
      </c>
      <c r="D116" s="164" t="s">
        <v>262</v>
      </c>
      <c r="E116" s="164" t="s">
        <v>161</v>
      </c>
      <c r="F116" s="165">
        <v>2</v>
      </c>
      <c r="G116" s="166">
        <v>0</v>
      </c>
      <c r="H116" s="166">
        <v>0</v>
      </c>
      <c r="I116" s="166">
        <f t="shared" si="24"/>
        <v>0</v>
      </c>
      <c r="J116" s="164">
        <f t="shared" si="25"/>
        <v>0</v>
      </c>
      <c r="K116" s="167">
        <f t="shared" si="26"/>
        <v>0</v>
      </c>
      <c r="L116" s="167">
        <f t="shared" si="27"/>
        <v>0</v>
      </c>
      <c r="M116" s="167">
        <f t="shared" si="28"/>
        <v>0</v>
      </c>
      <c r="N116" s="167">
        <v>0</v>
      </c>
      <c r="O116" s="167"/>
      <c r="P116" s="173">
        <v>2.6099999999999999E-3</v>
      </c>
      <c r="Q116" s="171"/>
      <c r="R116" s="171">
        <v>2.6099999999999999E-3</v>
      </c>
      <c r="S116" s="172">
        <f t="shared" si="29"/>
        <v>5.0000000000000001E-3</v>
      </c>
      <c r="T116" s="168"/>
      <c r="U116" s="168"/>
      <c r="V116" s="173"/>
      <c r="Z116">
        <v>0</v>
      </c>
    </row>
    <row r="117" spans="1:26" ht="24.95" customHeight="1" x14ac:dyDescent="0.25">
      <c r="A117" s="169"/>
      <c r="B117" s="164" t="s">
        <v>250</v>
      </c>
      <c r="C117" s="170" t="s">
        <v>263</v>
      </c>
      <c r="D117" s="164" t="s">
        <v>264</v>
      </c>
      <c r="E117" s="164" t="s">
        <v>161</v>
      </c>
      <c r="F117" s="165">
        <v>1</v>
      </c>
      <c r="G117" s="166">
        <v>0</v>
      </c>
      <c r="H117" s="166">
        <v>0</v>
      </c>
      <c r="I117" s="166">
        <f t="shared" si="24"/>
        <v>0</v>
      </c>
      <c r="J117" s="164">
        <f t="shared" si="25"/>
        <v>0</v>
      </c>
      <c r="K117" s="167">
        <f t="shared" si="26"/>
        <v>0</v>
      </c>
      <c r="L117" s="167">
        <f t="shared" si="27"/>
        <v>0</v>
      </c>
      <c r="M117" s="167">
        <f t="shared" si="28"/>
        <v>0</v>
      </c>
      <c r="N117" s="167">
        <v>0</v>
      </c>
      <c r="O117" s="167"/>
      <c r="P117" s="173">
        <v>2.6099999999999999E-3</v>
      </c>
      <c r="Q117" s="171"/>
      <c r="R117" s="171">
        <v>2.6099999999999999E-3</v>
      </c>
      <c r="S117" s="172">
        <f t="shared" si="29"/>
        <v>3.0000000000000001E-3</v>
      </c>
      <c r="T117" s="168"/>
      <c r="U117" s="168"/>
      <c r="V117" s="173"/>
      <c r="Z117">
        <v>0</v>
      </c>
    </row>
    <row r="118" spans="1:26" ht="24.95" customHeight="1" x14ac:dyDescent="0.25">
      <c r="A118" s="169"/>
      <c r="B118" s="164" t="s">
        <v>250</v>
      </c>
      <c r="C118" s="170" t="s">
        <v>265</v>
      </c>
      <c r="D118" s="164" t="s">
        <v>266</v>
      </c>
      <c r="E118" s="164" t="s">
        <v>185</v>
      </c>
      <c r="F118" s="165">
        <v>21</v>
      </c>
      <c r="G118" s="166">
        <v>0</v>
      </c>
      <c r="H118" s="166">
        <v>0</v>
      </c>
      <c r="I118" s="166">
        <f t="shared" si="24"/>
        <v>0</v>
      </c>
      <c r="J118" s="164">
        <f t="shared" si="25"/>
        <v>0</v>
      </c>
      <c r="K118" s="167">
        <f t="shared" si="26"/>
        <v>0</v>
      </c>
      <c r="L118" s="167">
        <f t="shared" si="27"/>
        <v>0</v>
      </c>
      <c r="M118" s="167">
        <f t="shared" si="28"/>
        <v>0</v>
      </c>
      <c r="N118" s="167">
        <v>0</v>
      </c>
      <c r="O118" s="167"/>
      <c r="P118" s="173">
        <v>6.600000000000001E-4</v>
      </c>
      <c r="Q118" s="171"/>
      <c r="R118" s="171">
        <v>6.600000000000001E-4</v>
      </c>
      <c r="S118" s="172">
        <f t="shared" si="29"/>
        <v>1.4E-2</v>
      </c>
      <c r="T118" s="168"/>
      <c r="U118" s="168"/>
      <c r="V118" s="173"/>
      <c r="Z118">
        <v>0</v>
      </c>
    </row>
    <row r="119" spans="1:26" ht="24.95" customHeight="1" x14ac:dyDescent="0.25">
      <c r="A119" s="169"/>
      <c r="B119" s="164" t="s">
        <v>250</v>
      </c>
      <c r="C119" s="170" t="s">
        <v>267</v>
      </c>
      <c r="D119" s="164" t="s">
        <v>268</v>
      </c>
      <c r="E119" s="164" t="s">
        <v>161</v>
      </c>
      <c r="F119" s="165">
        <v>2</v>
      </c>
      <c r="G119" s="166">
        <v>0</v>
      </c>
      <c r="H119" s="166">
        <v>0</v>
      </c>
      <c r="I119" s="166">
        <f t="shared" si="24"/>
        <v>0</v>
      </c>
      <c r="J119" s="164">
        <f t="shared" si="25"/>
        <v>0</v>
      </c>
      <c r="K119" s="167">
        <f t="shared" si="26"/>
        <v>0</v>
      </c>
      <c r="L119" s="167">
        <f t="shared" si="27"/>
        <v>0</v>
      </c>
      <c r="M119" s="167">
        <f t="shared" si="28"/>
        <v>0</v>
      </c>
      <c r="N119" s="167">
        <v>0</v>
      </c>
      <c r="O119" s="167"/>
      <c r="P119" s="173">
        <v>1E-4</v>
      </c>
      <c r="Q119" s="171"/>
      <c r="R119" s="171">
        <v>1E-4</v>
      </c>
      <c r="S119" s="172">
        <f t="shared" si="29"/>
        <v>0</v>
      </c>
      <c r="T119" s="168"/>
      <c r="U119" s="168"/>
      <c r="V119" s="173"/>
      <c r="Z119">
        <v>0</v>
      </c>
    </row>
    <row r="120" spans="1:26" ht="24.95" customHeight="1" x14ac:dyDescent="0.25">
      <c r="A120" s="169"/>
      <c r="B120" s="164" t="s">
        <v>250</v>
      </c>
      <c r="C120" s="170" t="s">
        <v>269</v>
      </c>
      <c r="D120" s="164" t="s">
        <v>270</v>
      </c>
      <c r="E120" s="164" t="s">
        <v>161</v>
      </c>
      <c r="F120" s="165">
        <v>1</v>
      </c>
      <c r="G120" s="166">
        <v>0</v>
      </c>
      <c r="H120" s="166">
        <v>0</v>
      </c>
      <c r="I120" s="166">
        <f t="shared" si="24"/>
        <v>0</v>
      </c>
      <c r="J120" s="164">
        <f t="shared" si="25"/>
        <v>0</v>
      </c>
      <c r="K120" s="167">
        <f t="shared" si="26"/>
        <v>0</v>
      </c>
      <c r="L120" s="167">
        <f t="shared" si="27"/>
        <v>0</v>
      </c>
      <c r="M120" s="167">
        <f t="shared" si="28"/>
        <v>0</v>
      </c>
      <c r="N120" s="167">
        <v>0</v>
      </c>
      <c r="O120" s="167"/>
      <c r="P120" s="173">
        <v>3.3E-4</v>
      </c>
      <c r="Q120" s="171"/>
      <c r="R120" s="171">
        <v>3.3E-4</v>
      </c>
      <c r="S120" s="172">
        <f t="shared" si="29"/>
        <v>0</v>
      </c>
      <c r="T120" s="168"/>
      <c r="U120" s="168"/>
      <c r="V120" s="173"/>
      <c r="Z120">
        <v>0</v>
      </c>
    </row>
    <row r="121" spans="1:26" ht="24.95" customHeight="1" x14ac:dyDescent="0.25">
      <c r="A121" s="169"/>
      <c r="B121" s="164" t="s">
        <v>250</v>
      </c>
      <c r="C121" s="170" t="s">
        <v>271</v>
      </c>
      <c r="D121" s="164" t="s">
        <v>272</v>
      </c>
      <c r="E121" s="164" t="s">
        <v>116</v>
      </c>
      <c r="F121" s="165">
        <v>42</v>
      </c>
      <c r="G121" s="166">
        <v>0</v>
      </c>
      <c r="H121" s="166">
        <v>0</v>
      </c>
      <c r="I121" s="166">
        <f t="shared" si="24"/>
        <v>0</v>
      </c>
      <c r="J121" s="164">
        <f t="shared" si="25"/>
        <v>0</v>
      </c>
      <c r="K121" s="167">
        <f t="shared" si="26"/>
        <v>0</v>
      </c>
      <c r="L121" s="167">
        <f t="shared" si="27"/>
        <v>0</v>
      </c>
      <c r="M121" s="167">
        <f t="shared" si="28"/>
        <v>0</v>
      </c>
      <c r="N121" s="167">
        <v>0</v>
      </c>
      <c r="O121" s="167"/>
      <c r="P121" s="173">
        <v>1.2E-4</v>
      </c>
      <c r="Q121" s="171"/>
      <c r="R121" s="171">
        <v>1.2E-4</v>
      </c>
      <c r="S121" s="172">
        <f t="shared" si="29"/>
        <v>5.0000000000000001E-3</v>
      </c>
      <c r="T121" s="168"/>
      <c r="U121" s="168"/>
      <c r="V121" s="173"/>
      <c r="Z121">
        <v>0</v>
      </c>
    </row>
    <row r="122" spans="1:26" ht="24.95" customHeight="1" x14ac:dyDescent="0.25">
      <c r="A122" s="169"/>
      <c r="B122" s="164" t="s">
        <v>273</v>
      </c>
      <c r="C122" s="170" t="s">
        <v>274</v>
      </c>
      <c r="D122" s="164" t="s">
        <v>275</v>
      </c>
      <c r="E122" s="164" t="s">
        <v>127</v>
      </c>
      <c r="F122" s="165">
        <v>0.27533999999999992</v>
      </c>
      <c r="G122" s="166">
        <v>0</v>
      </c>
      <c r="H122" s="166">
        <v>0</v>
      </c>
      <c r="I122" s="166">
        <f t="shared" si="24"/>
        <v>0</v>
      </c>
      <c r="J122" s="164">
        <f t="shared" si="25"/>
        <v>0</v>
      </c>
      <c r="K122" s="167">
        <f t="shared" si="26"/>
        <v>0</v>
      </c>
      <c r="L122" s="167">
        <f t="shared" si="27"/>
        <v>0</v>
      </c>
      <c r="M122" s="167">
        <f t="shared" si="28"/>
        <v>0</v>
      </c>
      <c r="N122" s="167">
        <v>0</v>
      </c>
      <c r="O122" s="167"/>
      <c r="P122" s="171"/>
      <c r="Q122" s="171"/>
      <c r="R122" s="171"/>
      <c r="S122" s="172">
        <f t="shared" si="29"/>
        <v>0</v>
      </c>
      <c r="T122" s="168"/>
      <c r="U122" s="168"/>
      <c r="V122" s="173"/>
      <c r="Z122">
        <v>0</v>
      </c>
    </row>
    <row r="123" spans="1:26" ht="24.95" customHeight="1" x14ac:dyDescent="0.25">
      <c r="A123" s="169"/>
      <c r="B123" s="164" t="s">
        <v>276</v>
      </c>
      <c r="C123" s="170" t="s">
        <v>277</v>
      </c>
      <c r="D123" s="164" t="s">
        <v>278</v>
      </c>
      <c r="E123" s="164" t="s">
        <v>185</v>
      </c>
      <c r="F123" s="165">
        <v>20</v>
      </c>
      <c r="G123" s="166">
        <v>0</v>
      </c>
      <c r="H123" s="166">
        <v>0</v>
      </c>
      <c r="I123" s="166">
        <f t="shared" si="24"/>
        <v>0</v>
      </c>
      <c r="J123" s="164">
        <f t="shared" si="25"/>
        <v>0</v>
      </c>
      <c r="K123" s="167">
        <f t="shared" si="26"/>
        <v>0</v>
      </c>
      <c r="L123" s="167">
        <f t="shared" si="27"/>
        <v>0</v>
      </c>
      <c r="M123" s="167">
        <f t="shared" si="28"/>
        <v>0</v>
      </c>
      <c r="N123" s="167">
        <v>0</v>
      </c>
      <c r="O123" s="167"/>
      <c r="P123" s="171"/>
      <c r="Q123" s="171"/>
      <c r="R123" s="171"/>
      <c r="S123" s="172">
        <f t="shared" si="29"/>
        <v>0</v>
      </c>
      <c r="T123" s="168"/>
      <c r="U123" s="168"/>
      <c r="V123" s="173">
        <f>ROUND(F123*(X123),3)</f>
        <v>6.9000000000000006E-2</v>
      </c>
      <c r="X123">
        <v>3.47E-3</v>
      </c>
      <c r="Z123">
        <v>0</v>
      </c>
    </row>
    <row r="124" spans="1:26" ht="24.95" customHeight="1" x14ac:dyDescent="0.25">
      <c r="A124" s="169"/>
      <c r="B124" s="164" t="s">
        <v>276</v>
      </c>
      <c r="C124" s="170" t="s">
        <v>279</v>
      </c>
      <c r="D124" s="164" t="s">
        <v>280</v>
      </c>
      <c r="E124" s="164" t="s">
        <v>161</v>
      </c>
      <c r="F124" s="165">
        <v>22</v>
      </c>
      <c r="G124" s="166">
        <v>0</v>
      </c>
      <c r="H124" s="166">
        <v>0</v>
      </c>
      <c r="I124" s="166">
        <f t="shared" si="24"/>
        <v>0</v>
      </c>
      <c r="J124" s="164">
        <f t="shared" si="25"/>
        <v>0</v>
      </c>
      <c r="K124" s="167">
        <f t="shared" si="26"/>
        <v>0</v>
      </c>
      <c r="L124" s="167">
        <f t="shared" si="27"/>
        <v>0</v>
      </c>
      <c r="M124" s="167">
        <f t="shared" si="28"/>
        <v>0</v>
      </c>
      <c r="N124" s="167">
        <v>0</v>
      </c>
      <c r="O124" s="167"/>
      <c r="P124" s="171"/>
      <c r="Q124" s="171"/>
      <c r="R124" s="171"/>
      <c r="S124" s="172">
        <f t="shared" si="29"/>
        <v>0</v>
      </c>
      <c r="T124" s="168"/>
      <c r="U124" s="168"/>
      <c r="V124" s="173">
        <f>ROUND(F124*(X124),3)</f>
        <v>2E-3</v>
      </c>
      <c r="X124">
        <v>9.0000000000000006E-5</v>
      </c>
      <c r="Z124">
        <v>0</v>
      </c>
    </row>
    <row r="125" spans="1:26" ht="24.95" customHeight="1" x14ac:dyDescent="0.25">
      <c r="A125" s="169"/>
      <c r="B125" s="164" t="s">
        <v>276</v>
      </c>
      <c r="C125" s="170" t="s">
        <v>281</v>
      </c>
      <c r="D125" s="164" t="s">
        <v>282</v>
      </c>
      <c r="E125" s="164" t="s">
        <v>161</v>
      </c>
      <c r="F125" s="165">
        <v>1</v>
      </c>
      <c r="G125" s="166">
        <v>0</v>
      </c>
      <c r="H125" s="166">
        <v>0</v>
      </c>
      <c r="I125" s="166">
        <f t="shared" si="24"/>
        <v>0</v>
      </c>
      <c r="J125" s="164">
        <f t="shared" si="25"/>
        <v>0</v>
      </c>
      <c r="K125" s="167">
        <f t="shared" si="26"/>
        <v>0</v>
      </c>
      <c r="L125" s="167">
        <f t="shared" si="27"/>
        <v>0</v>
      </c>
      <c r="M125" s="167">
        <f t="shared" si="28"/>
        <v>0</v>
      </c>
      <c r="N125" s="167">
        <v>0</v>
      </c>
      <c r="O125" s="167"/>
      <c r="P125" s="171"/>
      <c r="Q125" s="171"/>
      <c r="R125" s="171"/>
      <c r="S125" s="172">
        <f t="shared" si="29"/>
        <v>0</v>
      </c>
      <c r="T125" s="168"/>
      <c r="U125" s="168"/>
      <c r="V125" s="173"/>
      <c r="Z125">
        <v>0</v>
      </c>
    </row>
    <row r="126" spans="1:26" ht="24.95" customHeight="1" x14ac:dyDescent="0.25">
      <c r="A126" s="169"/>
      <c r="B126" s="164" t="s">
        <v>276</v>
      </c>
      <c r="C126" s="170" t="s">
        <v>283</v>
      </c>
      <c r="D126" s="164" t="s">
        <v>284</v>
      </c>
      <c r="E126" s="164" t="s">
        <v>161</v>
      </c>
      <c r="F126" s="165">
        <v>1</v>
      </c>
      <c r="G126" s="166">
        <v>0</v>
      </c>
      <c r="H126" s="166">
        <v>0</v>
      </c>
      <c r="I126" s="166">
        <f t="shared" si="24"/>
        <v>0</v>
      </c>
      <c r="J126" s="164">
        <f t="shared" si="25"/>
        <v>0</v>
      </c>
      <c r="K126" s="167">
        <f t="shared" si="26"/>
        <v>0</v>
      </c>
      <c r="L126" s="167">
        <f t="shared" si="27"/>
        <v>0</v>
      </c>
      <c r="M126" s="167">
        <f t="shared" si="28"/>
        <v>0</v>
      </c>
      <c r="N126" s="167">
        <v>0</v>
      </c>
      <c r="O126" s="167"/>
      <c r="P126" s="171"/>
      <c r="Q126" s="171"/>
      <c r="R126" s="171"/>
      <c r="S126" s="172">
        <f t="shared" si="29"/>
        <v>0</v>
      </c>
      <c r="T126" s="168"/>
      <c r="U126" s="168"/>
      <c r="V126" s="173">
        <f>ROUND(F126*(X126),3)</f>
        <v>2E-3</v>
      </c>
      <c r="X126">
        <v>2.0999999999999999E-3</v>
      </c>
      <c r="Z126">
        <v>0</v>
      </c>
    </row>
    <row r="127" spans="1:26" ht="24.95" customHeight="1" x14ac:dyDescent="0.25">
      <c r="A127" s="169"/>
      <c r="B127" s="164" t="s">
        <v>276</v>
      </c>
      <c r="C127" s="170" t="s">
        <v>285</v>
      </c>
      <c r="D127" s="164" t="s">
        <v>286</v>
      </c>
      <c r="E127" s="164" t="s">
        <v>185</v>
      </c>
      <c r="F127" s="165">
        <v>3</v>
      </c>
      <c r="G127" s="166">
        <v>0</v>
      </c>
      <c r="H127" s="166">
        <v>0</v>
      </c>
      <c r="I127" s="166">
        <f t="shared" si="24"/>
        <v>0</v>
      </c>
      <c r="J127" s="164">
        <f t="shared" si="25"/>
        <v>0</v>
      </c>
      <c r="K127" s="167">
        <f t="shared" si="26"/>
        <v>0</v>
      </c>
      <c r="L127" s="167">
        <f t="shared" si="27"/>
        <v>0</v>
      </c>
      <c r="M127" s="167">
        <f t="shared" si="28"/>
        <v>0</v>
      </c>
      <c r="N127" s="167">
        <v>0</v>
      </c>
      <c r="O127" s="167"/>
      <c r="P127" s="171"/>
      <c r="Q127" s="171"/>
      <c r="R127" s="171"/>
      <c r="S127" s="172">
        <f t="shared" si="29"/>
        <v>0</v>
      </c>
      <c r="T127" s="168"/>
      <c r="U127" s="168"/>
      <c r="V127" s="173">
        <f>ROUND(F127*(X127),3)</f>
        <v>7.0000000000000001E-3</v>
      </c>
      <c r="X127">
        <v>2.2599999999999999E-3</v>
      </c>
      <c r="Z127">
        <v>0</v>
      </c>
    </row>
    <row r="128" spans="1:26" ht="24.95" customHeight="1" x14ac:dyDescent="0.25">
      <c r="A128" s="169"/>
      <c r="B128" s="164" t="s">
        <v>276</v>
      </c>
      <c r="C128" s="170" t="s">
        <v>287</v>
      </c>
      <c r="D128" s="164" t="s">
        <v>288</v>
      </c>
      <c r="E128" s="164" t="s">
        <v>161</v>
      </c>
      <c r="F128" s="165">
        <v>1</v>
      </c>
      <c r="G128" s="166">
        <v>0</v>
      </c>
      <c r="H128" s="166">
        <v>0</v>
      </c>
      <c r="I128" s="166">
        <f t="shared" si="24"/>
        <v>0</v>
      </c>
      <c r="J128" s="164">
        <f t="shared" si="25"/>
        <v>0</v>
      </c>
      <c r="K128" s="167">
        <f t="shared" si="26"/>
        <v>0</v>
      </c>
      <c r="L128" s="167">
        <f t="shared" si="27"/>
        <v>0</v>
      </c>
      <c r="M128" s="167">
        <f t="shared" si="28"/>
        <v>0</v>
      </c>
      <c r="N128" s="167">
        <v>0</v>
      </c>
      <c r="O128" s="167"/>
      <c r="P128" s="171"/>
      <c r="Q128" s="171"/>
      <c r="R128" s="171"/>
      <c r="S128" s="172">
        <f t="shared" si="29"/>
        <v>0</v>
      </c>
      <c r="T128" s="168"/>
      <c r="U128" s="168"/>
      <c r="V128" s="173">
        <f>ROUND(F128*(X128),3)</f>
        <v>1E-3</v>
      </c>
      <c r="X128">
        <v>6.8999999999999997E-4</v>
      </c>
      <c r="Z128">
        <v>0</v>
      </c>
    </row>
    <row r="129" spans="1:26" x14ac:dyDescent="0.25">
      <c r="A129" s="148"/>
      <c r="B129" s="148"/>
      <c r="C129" s="163">
        <v>764</v>
      </c>
      <c r="D129" s="163" t="s">
        <v>81</v>
      </c>
      <c r="E129" s="148"/>
      <c r="F129" s="162"/>
      <c r="G129" s="151">
        <f>ROUND((SUM(L110:L128))/1,2)</f>
        <v>0</v>
      </c>
      <c r="H129" s="151">
        <f>ROUND((SUM(M110:M128))/1,2)</f>
        <v>0</v>
      </c>
      <c r="I129" s="151">
        <f>ROUND((SUM(I110:I128))/1,2)</f>
        <v>0</v>
      </c>
      <c r="J129" s="148"/>
      <c r="K129" s="148"/>
      <c r="L129" s="148">
        <f>ROUND((SUM(L110:L128))/1,2)</f>
        <v>0</v>
      </c>
      <c r="M129" s="148">
        <f>ROUND((SUM(M110:M128))/1,2)</f>
        <v>0</v>
      </c>
      <c r="N129" s="148"/>
      <c r="O129" s="148"/>
      <c r="P129" s="174"/>
      <c r="Q129" s="148"/>
      <c r="R129" s="148"/>
      <c r="S129" s="174">
        <f>ROUND((SUM(S110:S128))/1,2)</f>
        <v>0.28000000000000003</v>
      </c>
      <c r="T129" s="145"/>
      <c r="U129" s="145"/>
      <c r="V129" s="2">
        <f>ROUND((SUM(V110:V128))/1,2)</f>
        <v>0.08</v>
      </c>
      <c r="W129" s="145"/>
      <c r="X129" s="145"/>
      <c r="Y129" s="145"/>
      <c r="Z129" s="145"/>
    </row>
    <row r="130" spans="1:26" x14ac:dyDescent="0.25">
      <c r="A130" s="1"/>
      <c r="B130" s="1"/>
      <c r="C130" s="1"/>
      <c r="D130" s="1"/>
      <c r="E130" s="1"/>
      <c r="F130" s="1"/>
      <c r="G130" s="141"/>
      <c r="H130" s="14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V130" s="1"/>
    </row>
    <row r="131" spans="1:26" x14ac:dyDescent="0.25">
      <c r="A131" s="148"/>
      <c r="B131" s="148"/>
      <c r="C131" s="163">
        <v>771</v>
      </c>
      <c r="D131" s="163" t="s">
        <v>82</v>
      </c>
      <c r="E131" s="148"/>
      <c r="F131" s="148"/>
      <c r="G131" s="149"/>
      <c r="H131" s="149"/>
      <c r="I131" s="148"/>
      <c r="J131" s="148"/>
      <c r="K131" s="148"/>
      <c r="L131" s="148"/>
      <c r="M131" s="148"/>
      <c r="N131" s="148"/>
      <c r="O131" s="148"/>
      <c r="P131" s="148"/>
      <c r="Q131" s="148"/>
      <c r="R131" s="148"/>
      <c r="S131" s="148"/>
      <c r="T131" s="145"/>
      <c r="U131" s="145"/>
      <c r="V131" s="148"/>
      <c r="W131" s="145"/>
      <c r="X131" s="145"/>
      <c r="Y131" s="145"/>
      <c r="Z131" s="145"/>
    </row>
    <row r="132" spans="1:26" ht="24.95" customHeight="1" x14ac:dyDescent="0.25">
      <c r="A132" s="169"/>
      <c r="B132" s="164" t="s">
        <v>289</v>
      </c>
      <c r="C132" s="170" t="s">
        <v>290</v>
      </c>
      <c r="D132" s="164" t="s">
        <v>291</v>
      </c>
      <c r="E132" s="164" t="s">
        <v>185</v>
      </c>
      <c r="F132" s="165">
        <v>38.6</v>
      </c>
      <c r="G132" s="166">
        <v>0</v>
      </c>
      <c r="H132" s="166">
        <v>0</v>
      </c>
      <c r="I132" s="166">
        <f>ROUND(F132*(G132+H132),2)</f>
        <v>0</v>
      </c>
      <c r="J132" s="164">
        <f>ROUND(F132*(N132),2)</f>
        <v>0</v>
      </c>
      <c r="K132" s="167">
        <f>ROUND(F132*(O132),2)</f>
        <v>0</v>
      </c>
      <c r="L132" s="167">
        <f>ROUND(F132*(G132),2)</f>
        <v>0</v>
      </c>
      <c r="M132" s="167">
        <f>ROUND(F132*(H132),2)</f>
        <v>0</v>
      </c>
      <c r="N132" s="167">
        <v>0</v>
      </c>
      <c r="O132" s="167"/>
      <c r="P132" s="173">
        <v>6.0999999999999997E-4</v>
      </c>
      <c r="Q132" s="171"/>
      <c r="R132" s="171">
        <v>6.0999999999999997E-4</v>
      </c>
      <c r="S132" s="172">
        <f>ROUND(F132*(P132),3)</f>
        <v>2.4E-2</v>
      </c>
      <c r="T132" s="168"/>
      <c r="U132" s="168"/>
      <c r="V132" s="173"/>
      <c r="Z132">
        <v>0</v>
      </c>
    </row>
    <row r="133" spans="1:26" ht="24.95" customHeight="1" x14ac:dyDescent="0.25">
      <c r="A133" s="169"/>
      <c r="B133" s="164" t="s">
        <v>289</v>
      </c>
      <c r="C133" s="170" t="s">
        <v>292</v>
      </c>
      <c r="D133" s="164" t="s">
        <v>293</v>
      </c>
      <c r="E133" s="164" t="s">
        <v>116</v>
      </c>
      <c r="F133" s="165">
        <v>29.099999999999998</v>
      </c>
      <c r="G133" s="166">
        <v>0</v>
      </c>
      <c r="H133" s="166">
        <v>0</v>
      </c>
      <c r="I133" s="166">
        <f>ROUND(F133*(G133+H133),2)</f>
        <v>0</v>
      </c>
      <c r="J133" s="164">
        <f>ROUND(F133*(N133),2)</f>
        <v>0</v>
      </c>
      <c r="K133" s="167">
        <f>ROUND(F133*(O133),2)</f>
        <v>0</v>
      </c>
      <c r="L133" s="167">
        <f>ROUND(F133*(G133),2)</f>
        <v>0</v>
      </c>
      <c r="M133" s="167">
        <f>ROUND(F133*(H133),2)</f>
        <v>0</v>
      </c>
      <c r="N133" s="167">
        <v>0</v>
      </c>
      <c r="O133" s="167"/>
      <c r="P133" s="173">
        <v>5.3005999999999999E-3</v>
      </c>
      <c r="Q133" s="171"/>
      <c r="R133" s="171">
        <v>5.3005999999999999E-3</v>
      </c>
      <c r="S133" s="172">
        <f>ROUND(F133*(P133),3)</f>
        <v>0.154</v>
      </c>
      <c r="T133" s="168"/>
      <c r="U133" s="168"/>
      <c r="V133" s="173"/>
      <c r="Z133">
        <v>0</v>
      </c>
    </row>
    <row r="134" spans="1:26" ht="24.95" customHeight="1" x14ac:dyDescent="0.25">
      <c r="A134" s="169"/>
      <c r="B134" s="164" t="s">
        <v>289</v>
      </c>
      <c r="C134" s="170" t="s">
        <v>294</v>
      </c>
      <c r="D134" s="164" t="s">
        <v>295</v>
      </c>
      <c r="E134" s="164" t="s">
        <v>127</v>
      </c>
      <c r="F134" s="165">
        <v>0.19579345999999997</v>
      </c>
      <c r="G134" s="166">
        <v>0</v>
      </c>
      <c r="H134" s="166">
        <v>0</v>
      </c>
      <c r="I134" s="166">
        <f>ROUND(F134*(G134+H134),2)</f>
        <v>0</v>
      </c>
      <c r="J134" s="164">
        <f>ROUND(F134*(N134),2)</f>
        <v>0</v>
      </c>
      <c r="K134" s="167">
        <f>ROUND(F134*(O134),2)</f>
        <v>0</v>
      </c>
      <c r="L134" s="167">
        <f>ROUND(F134*(G134),2)</f>
        <v>0</v>
      </c>
      <c r="M134" s="167">
        <f>ROUND(F134*(H134),2)</f>
        <v>0</v>
      </c>
      <c r="N134" s="167">
        <v>0</v>
      </c>
      <c r="O134" s="167"/>
      <c r="P134" s="171"/>
      <c r="Q134" s="171"/>
      <c r="R134" s="171"/>
      <c r="S134" s="172">
        <f>ROUND(F134*(P134),3)</f>
        <v>0</v>
      </c>
      <c r="T134" s="168"/>
      <c r="U134" s="168"/>
      <c r="V134" s="173"/>
      <c r="Z134">
        <v>0</v>
      </c>
    </row>
    <row r="135" spans="1:26" ht="24.95" customHeight="1" x14ac:dyDescent="0.25">
      <c r="A135" s="180"/>
      <c r="B135" s="175" t="s">
        <v>296</v>
      </c>
      <c r="C135" s="181" t="s">
        <v>297</v>
      </c>
      <c r="D135" s="175" t="s">
        <v>298</v>
      </c>
      <c r="E135" s="175" t="s">
        <v>173</v>
      </c>
      <c r="F135" s="176">
        <v>33.619199999999999</v>
      </c>
      <c r="G135" s="177">
        <v>0</v>
      </c>
      <c r="H135" s="177">
        <v>0</v>
      </c>
      <c r="I135" s="177">
        <f>ROUND(F135*(G135+H135),2)</f>
        <v>0</v>
      </c>
      <c r="J135" s="175">
        <f>ROUND(F135*(N135),2)</f>
        <v>0</v>
      </c>
      <c r="K135" s="178">
        <f>ROUND(F135*(O135),2)</f>
        <v>0</v>
      </c>
      <c r="L135" s="178">
        <f>ROUND(F135*(G135),2)</f>
        <v>0</v>
      </c>
      <c r="M135" s="178">
        <f>ROUND(F135*(H135),2)</f>
        <v>0</v>
      </c>
      <c r="N135" s="178">
        <v>0</v>
      </c>
      <c r="O135" s="178"/>
      <c r="P135" s="183">
        <v>1.7999999999999999E-2</v>
      </c>
      <c r="Q135" s="184"/>
      <c r="R135" s="184">
        <v>1.7999999999999999E-2</v>
      </c>
      <c r="S135" s="182">
        <f>ROUND(F135*(P135),3)</f>
        <v>0.60499999999999998</v>
      </c>
      <c r="T135" s="179"/>
      <c r="U135" s="179"/>
      <c r="V135" s="183"/>
      <c r="Z135">
        <v>0</v>
      </c>
    </row>
    <row r="136" spans="1:26" x14ac:dyDescent="0.25">
      <c r="A136" s="148"/>
      <c r="B136" s="148"/>
      <c r="C136" s="163">
        <v>771</v>
      </c>
      <c r="D136" s="163" t="s">
        <v>82</v>
      </c>
      <c r="E136" s="148"/>
      <c r="F136" s="148"/>
      <c r="G136" s="151">
        <f>ROUND((SUM(L131:L135))/1,2)</f>
        <v>0</v>
      </c>
      <c r="H136" s="151">
        <f>ROUND((SUM(M131:M135))/1,2)</f>
        <v>0</v>
      </c>
      <c r="I136" s="151">
        <f>ROUND((SUM(I131:I135))/1,2)</f>
        <v>0</v>
      </c>
      <c r="J136" s="148"/>
      <c r="K136" s="148"/>
      <c r="L136" s="148">
        <f>ROUND((SUM(L131:L135))/1,2)</f>
        <v>0</v>
      </c>
      <c r="M136" s="148">
        <f>ROUND((SUM(M131:M135))/1,2)</f>
        <v>0</v>
      </c>
      <c r="N136" s="148"/>
      <c r="O136" s="148"/>
      <c r="P136" s="174"/>
      <c r="Q136" s="148"/>
      <c r="R136" s="148"/>
      <c r="S136" s="174">
        <f>ROUND((SUM(S131:S135))/1,2)</f>
        <v>0.78</v>
      </c>
      <c r="T136" s="145"/>
      <c r="U136" s="145"/>
      <c r="V136" s="2">
        <f>ROUND((SUM(V131:V135))/1,2)</f>
        <v>0</v>
      </c>
      <c r="W136" s="145"/>
      <c r="X136" s="145"/>
      <c r="Y136" s="145"/>
      <c r="Z136" s="145"/>
    </row>
    <row r="137" spans="1:26" x14ac:dyDescent="0.25">
      <c r="A137" s="1"/>
      <c r="B137" s="1"/>
      <c r="C137" s="1"/>
      <c r="D137" s="1"/>
      <c r="E137" s="1"/>
      <c r="F137" s="1"/>
      <c r="G137" s="141"/>
      <c r="H137" s="14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V137" s="1"/>
    </row>
    <row r="138" spans="1:26" x14ac:dyDescent="0.25">
      <c r="A138" s="148"/>
      <c r="B138" s="148"/>
      <c r="C138" s="163">
        <v>783</v>
      </c>
      <c r="D138" s="163" t="s">
        <v>83</v>
      </c>
      <c r="E138" s="148"/>
      <c r="F138" s="148"/>
      <c r="G138" s="149"/>
      <c r="H138" s="149"/>
      <c r="I138" s="148"/>
      <c r="J138" s="148"/>
      <c r="K138" s="148"/>
      <c r="L138" s="148"/>
      <c r="M138" s="148"/>
      <c r="N138" s="148"/>
      <c r="O138" s="148"/>
      <c r="P138" s="148"/>
      <c r="Q138" s="148"/>
      <c r="R138" s="148"/>
      <c r="S138" s="148"/>
      <c r="T138" s="145"/>
      <c r="U138" s="145"/>
      <c r="V138" s="148"/>
      <c r="W138" s="145"/>
      <c r="X138" s="145"/>
      <c r="Y138" s="145"/>
      <c r="Z138" s="145"/>
    </row>
    <row r="139" spans="1:26" ht="24.95" customHeight="1" x14ac:dyDescent="0.25">
      <c r="A139" s="169"/>
      <c r="B139" s="164" t="s">
        <v>299</v>
      </c>
      <c r="C139" s="170" t="s">
        <v>300</v>
      </c>
      <c r="D139" s="164" t="s">
        <v>301</v>
      </c>
      <c r="E139" s="164" t="s">
        <v>116</v>
      </c>
      <c r="F139" s="165">
        <v>1.21</v>
      </c>
      <c r="G139" s="166">
        <v>0</v>
      </c>
      <c r="H139" s="166">
        <v>0</v>
      </c>
      <c r="I139" s="166">
        <f>ROUND(F139*(G139+H139),2)</f>
        <v>0</v>
      </c>
      <c r="J139" s="164">
        <f>ROUND(F139*(N139),2)</f>
        <v>0</v>
      </c>
      <c r="K139" s="167">
        <f>ROUND(F139*(O139),2)</f>
        <v>0</v>
      </c>
      <c r="L139" s="167">
        <f>ROUND(F139*(G139),2)</f>
        <v>0</v>
      </c>
      <c r="M139" s="167">
        <f>ROUND(F139*(H139),2)</f>
        <v>0</v>
      </c>
      <c r="N139" s="167">
        <v>0</v>
      </c>
      <c r="O139" s="167"/>
      <c r="P139" s="173">
        <v>2.4000000000000001E-4</v>
      </c>
      <c r="Q139" s="171"/>
      <c r="R139" s="171">
        <v>2.4000000000000001E-4</v>
      </c>
      <c r="S139" s="172">
        <f>ROUND(F139*(P139),3)</f>
        <v>0</v>
      </c>
      <c r="T139" s="168"/>
      <c r="U139" s="168"/>
      <c r="V139" s="173"/>
      <c r="Z139">
        <v>0</v>
      </c>
    </row>
    <row r="140" spans="1:26" ht="24.95" customHeight="1" x14ac:dyDescent="0.25">
      <c r="A140" s="169"/>
      <c r="B140" s="164" t="s">
        <v>299</v>
      </c>
      <c r="C140" s="170" t="s">
        <v>302</v>
      </c>
      <c r="D140" s="164" t="s">
        <v>303</v>
      </c>
      <c r="E140" s="164" t="s">
        <v>116</v>
      </c>
      <c r="F140" s="165">
        <v>12.6</v>
      </c>
      <c r="G140" s="166">
        <v>0</v>
      </c>
      <c r="H140" s="166">
        <v>0</v>
      </c>
      <c r="I140" s="166">
        <f>ROUND(F140*(G140+H140),2)</f>
        <v>0</v>
      </c>
      <c r="J140" s="164">
        <f>ROUND(F140*(N140),2)</f>
        <v>0</v>
      </c>
      <c r="K140" s="167">
        <f>ROUND(F140*(O140),2)</f>
        <v>0</v>
      </c>
      <c r="L140" s="167">
        <f>ROUND(F140*(G140),2)</f>
        <v>0</v>
      </c>
      <c r="M140" s="167">
        <f>ROUND(F140*(H140),2)</f>
        <v>0</v>
      </c>
      <c r="N140" s="167">
        <v>0</v>
      </c>
      <c r="O140" s="167"/>
      <c r="P140" s="173">
        <v>3.1999999999999997E-4</v>
      </c>
      <c r="Q140" s="171"/>
      <c r="R140" s="171">
        <v>3.1999999999999997E-4</v>
      </c>
      <c r="S140" s="172">
        <f>ROUND(F140*(P140),3)</f>
        <v>4.0000000000000001E-3</v>
      </c>
      <c r="T140" s="168"/>
      <c r="U140" s="168"/>
      <c r="V140" s="173"/>
      <c r="Z140">
        <v>0</v>
      </c>
    </row>
    <row r="141" spans="1:26" x14ac:dyDescent="0.25">
      <c r="A141" s="148"/>
      <c r="B141" s="148"/>
      <c r="C141" s="163">
        <v>783</v>
      </c>
      <c r="D141" s="163" t="s">
        <v>83</v>
      </c>
      <c r="E141" s="148"/>
      <c r="F141" s="148"/>
      <c r="G141" s="151">
        <f>ROUND((SUM(L138:L140))/1,2)</f>
        <v>0</v>
      </c>
      <c r="H141" s="151">
        <f>ROUND((SUM(M138:M140))/1,2)</f>
        <v>0</v>
      </c>
      <c r="I141" s="151">
        <f>ROUND((SUM(I138:I140))/1,2)</f>
        <v>0</v>
      </c>
      <c r="J141" s="148"/>
      <c r="K141" s="148"/>
      <c r="L141" s="148">
        <f>ROUND((SUM(L138:L140))/1,2)</f>
        <v>0</v>
      </c>
      <c r="M141" s="148">
        <f>ROUND((SUM(M138:M140))/1,2)</f>
        <v>0</v>
      </c>
      <c r="N141" s="148"/>
      <c r="O141" s="148"/>
      <c r="P141" s="174"/>
      <c r="Q141" s="148"/>
      <c r="R141" s="148"/>
      <c r="S141" s="174">
        <f>ROUND((SUM(S138:S140))/1,2)</f>
        <v>0</v>
      </c>
      <c r="T141" s="145"/>
      <c r="U141" s="145"/>
      <c r="V141" s="2">
        <f>ROUND((SUM(V138:V140))/1,2)</f>
        <v>0</v>
      </c>
      <c r="W141" s="145"/>
      <c r="X141" s="145"/>
      <c r="Y141" s="145"/>
      <c r="Z141" s="145"/>
    </row>
    <row r="142" spans="1:26" x14ac:dyDescent="0.25">
      <c r="A142" s="1"/>
      <c r="B142" s="1"/>
      <c r="C142" s="1"/>
      <c r="D142" s="1"/>
      <c r="E142" s="1"/>
      <c r="F142" s="1"/>
      <c r="G142" s="141"/>
      <c r="H142" s="14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V142" s="1"/>
    </row>
    <row r="143" spans="1:26" x14ac:dyDescent="0.25">
      <c r="A143" s="148"/>
      <c r="B143" s="148"/>
      <c r="C143" s="163">
        <v>784</v>
      </c>
      <c r="D143" s="163" t="s">
        <v>84</v>
      </c>
      <c r="E143" s="148"/>
      <c r="F143" s="148"/>
      <c r="G143" s="149"/>
      <c r="H143" s="149"/>
      <c r="I143" s="148"/>
      <c r="J143" s="148"/>
      <c r="K143" s="148"/>
      <c r="L143" s="148"/>
      <c r="M143" s="148"/>
      <c r="N143" s="148"/>
      <c r="O143" s="148"/>
      <c r="P143" s="148"/>
      <c r="Q143" s="148"/>
      <c r="R143" s="148"/>
      <c r="S143" s="148"/>
      <c r="T143" s="145"/>
      <c r="U143" s="145"/>
      <c r="V143" s="148"/>
      <c r="W143" s="145"/>
      <c r="X143" s="145"/>
      <c r="Y143" s="145"/>
      <c r="Z143" s="145"/>
    </row>
    <row r="144" spans="1:26" ht="24.95" customHeight="1" x14ac:dyDescent="0.25">
      <c r="A144" s="169"/>
      <c r="B144" s="164" t="s">
        <v>304</v>
      </c>
      <c r="C144" s="170" t="s">
        <v>305</v>
      </c>
      <c r="D144" s="164" t="s">
        <v>306</v>
      </c>
      <c r="E144" s="164" t="s">
        <v>116</v>
      </c>
      <c r="F144" s="165">
        <v>81.39500000000001</v>
      </c>
      <c r="G144" s="166">
        <v>0</v>
      </c>
      <c r="H144" s="166">
        <v>0</v>
      </c>
      <c r="I144" s="166">
        <f>ROUND(F144*(G144+H144),2)</f>
        <v>0</v>
      </c>
      <c r="J144" s="164">
        <f>ROUND(F144*(N144),2)</f>
        <v>0</v>
      </c>
      <c r="K144" s="167">
        <f>ROUND(F144*(O144),2)</f>
        <v>0</v>
      </c>
      <c r="L144" s="167">
        <f>ROUND(F144*(G144),2)</f>
        <v>0</v>
      </c>
      <c r="M144" s="167">
        <f>ROUND(F144*(H144),2)</f>
        <v>0</v>
      </c>
      <c r="N144" s="167">
        <v>0</v>
      </c>
      <c r="O144" s="167"/>
      <c r="P144" s="173">
        <v>1E-4</v>
      </c>
      <c r="Q144" s="171"/>
      <c r="R144" s="171">
        <v>1E-4</v>
      </c>
      <c r="S144" s="172">
        <f>ROUND(F144*(P144),3)</f>
        <v>8.0000000000000002E-3</v>
      </c>
      <c r="T144" s="168"/>
      <c r="U144" s="168"/>
      <c r="V144" s="173"/>
      <c r="Z144">
        <v>0</v>
      </c>
    </row>
    <row r="145" spans="1:26" ht="24.95" customHeight="1" x14ac:dyDescent="0.25">
      <c r="A145" s="169"/>
      <c r="B145" s="164" t="s">
        <v>304</v>
      </c>
      <c r="C145" s="170" t="s">
        <v>307</v>
      </c>
      <c r="D145" s="164" t="s">
        <v>308</v>
      </c>
      <c r="E145" s="164" t="s">
        <v>116</v>
      </c>
      <c r="F145" s="165">
        <v>81.394999999999996</v>
      </c>
      <c r="G145" s="166">
        <v>0</v>
      </c>
      <c r="H145" s="166">
        <v>0</v>
      </c>
      <c r="I145" s="166">
        <f>ROUND(F145*(G145+H145),2)</f>
        <v>0</v>
      </c>
      <c r="J145" s="164">
        <f>ROUND(F145*(N145),2)</f>
        <v>0</v>
      </c>
      <c r="K145" s="167">
        <f>ROUND(F145*(O145),2)</f>
        <v>0</v>
      </c>
      <c r="L145" s="167">
        <f>ROUND(F145*(G145),2)</f>
        <v>0</v>
      </c>
      <c r="M145" s="167">
        <f>ROUND(F145*(H145),2)</f>
        <v>0</v>
      </c>
      <c r="N145" s="167">
        <v>0</v>
      </c>
      <c r="O145" s="167"/>
      <c r="P145" s="173">
        <v>1.7999999999999998E-4</v>
      </c>
      <c r="Q145" s="171"/>
      <c r="R145" s="171">
        <v>1.7999999999999998E-4</v>
      </c>
      <c r="S145" s="172">
        <f>ROUND(F145*(P145),3)</f>
        <v>1.4999999999999999E-2</v>
      </c>
      <c r="T145" s="168"/>
      <c r="U145" s="168"/>
      <c r="V145" s="173"/>
      <c r="Z145">
        <v>0</v>
      </c>
    </row>
    <row r="146" spans="1:26" x14ac:dyDescent="0.25">
      <c r="A146" s="148"/>
      <c r="B146" s="148"/>
      <c r="C146" s="163">
        <v>784</v>
      </c>
      <c r="D146" s="163" t="s">
        <v>84</v>
      </c>
      <c r="E146" s="148"/>
      <c r="F146" s="148"/>
      <c r="G146" s="151">
        <f>ROUND((SUM(L143:L145))/1,2)</f>
        <v>0</v>
      </c>
      <c r="H146" s="151">
        <f>ROUND((SUM(M143:M145))/1,2)</f>
        <v>0</v>
      </c>
      <c r="I146" s="151">
        <f>ROUND((SUM(I143:I145))/1,2)</f>
        <v>0</v>
      </c>
      <c r="J146" s="148"/>
      <c r="K146" s="148"/>
      <c r="L146" s="148">
        <f>ROUND((SUM(L143:L145))/1,2)</f>
        <v>0</v>
      </c>
      <c r="M146" s="148">
        <f>ROUND((SUM(M143:M145))/1,2)</f>
        <v>0</v>
      </c>
      <c r="N146" s="148"/>
      <c r="O146" s="148"/>
      <c r="P146" s="174"/>
      <c r="Q146" s="1"/>
      <c r="R146" s="1"/>
      <c r="S146" s="174">
        <f>ROUND((SUM(S143:S145))/1,2)</f>
        <v>0.02</v>
      </c>
      <c r="T146" s="185"/>
      <c r="U146" s="185"/>
      <c r="V146" s="2">
        <f>ROUND((SUM(V143:V145))/1,2)</f>
        <v>0</v>
      </c>
    </row>
    <row r="147" spans="1:26" x14ac:dyDescent="0.25">
      <c r="A147" s="1"/>
      <c r="B147" s="1"/>
      <c r="C147" s="1"/>
      <c r="D147" s="1"/>
      <c r="E147" s="1"/>
      <c r="F147" s="1"/>
      <c r="G147" s="141"/>
      <c r="H147" s="14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V147" s="1"/>
    </row>
    <row r="148" spans="1:26" x14ac:dyDescent="0.25">
      <c r="A148" s="148"/>
      <c r="B148" s="148"/>
      <c r="C148" s="148"/>
      <c r="D148" s="2" t="s">
        <v>76</v>
      </c>
      <c r="E148" s="148"/>
      <c r="F148" s="148"/>
      <c r="G148" s="151">
        <f>ROUND((SUM(L75:L147))/2,2)</f>
        <v>0</v>
      </c>
      <c r="H148" s="151">
        <f>ROUND((SUM(M75:M147))/2,2)</f>
        <v>0</v>
      </c>
      <c r="I148" s="151">
        <f>ROUND((SUM(I75:I147))/2,2)</f>
        <v>0</v>
      </c>
      <c r="J148" s="148"/>
      <c r="K148" s="148"/>
      <c r="L148" s="148">
        <f>ROUND((SUM(L75:L147))/2,2)</f>
        <v>0</v>
      </c>
      <c r="M148" s="148">
        <f>ROUND((SUM(M75:M147))/2,2)</f>
        <v>0</v>
      </c>
      <c r="N148" s="148"/>
      <c r="O148" s="148"/>
      <c r="P148" s="174"/>
      <c r="Q148" s="1"/>
      <c r="R148" s="1"/>
      <c r="S148" s="174">
        <f>ROUND((SUM(S75:S147))/2,2)</f>
        <v>3.4</v>
      </c>
      <c r="V148" s="2">
        <f>ROUND((SUM(V75:V147))/2,2)</f>
        <v>0.08</v>
      </c>
    </row>
    <row r="149" spans="1:26" x14ac:dyDescent="0.25">
      <c r="A149" s="186"/>
      <c r="B149" s="186"/>
      <c r="C149" s="186"/>
      <c r="D149" s="186" t="s">
        <v>85</v>
      </c>
      <c r="E149" s="186"/>
      <c r="F149" s="186"/>
      <c r="G149" s="187">
        <f>ROUND((SUM(L9:L148))/3,2)</f>
        <v>0</v>
      </c>
      <c r="H149" s="187">
        <f>ROUND((SUM(M9:M148))/3,2)</f>
        <v>0</v>
      </c>
      <c r="I149" s="187">
        <f>ROUND((SUM(I9:I148))/3,2)</f>
        <v>0</v>
      </c>
      <c r="J149" s="186"/>
      <c r="K149" s="186">
        <f>ROUND((SUM(K9:K148))/3,2)</f>
        <v>0</v>
      </c>
      <c r="L149" s="186">
        <f>ROUND((SUM(L9:L148))/3,2)</f>
        <v>0</v>
      </c>
      <c r="M149" s="186">
        <f>ROUND((SUM(M9:M148))/3,2)</f>
        <v>0</v>
      </c>
      <c r="N149" s="186"/>
      <c r="O149" s="186"/>
      <c r="P149" s="188"/>
      <c r="Q149" s="186"/>
      <c r="R149" s="186"/>
      <c r="S149" s="188">
        <f>ROUND((SUM(S9:S148))/3,2)</f>
        <v>52.3</v>
      </c>
      <c r="T149" s="189"/>
      <c r="U149" s="189"/>
      <c r="V149" s="186">
        <f>ROUND((SUM(V9:V148))/3,2)</f>
        <v>0.95</v>
      </c>
      <c r="Z149">
        <f>(SUM(Z9:Z148))</f>
        <v>0</v>
      </c>
    </row>
  </sheetData>
  <mergeCells count="3">
    <mergeCell ref="C1:H1"/>
    <mergeCell ref="C2:H2"/>
    <mergeCell ref="C3:H3"/>
  </mergeCells>
  <printOptions horizontalCentered="1" gridLines="1"/>
  <pageMargins left="1.1111111111111112E-2" right="1.1111111111111112E-2" top="0.75" bottom="0.75" header="0.3" footer="0.3"/>
  <pageSetup paperSize="9" scale="75" orientation="portrait" r:id="rId1"/>
  <headerFooter>
    <oddHeader>&amp;C&amp;B&amp; Rozpočet ZŠ Mirkovce 16 / Prístavba spojovacej chodby</oddHeader>
    <oddFooter>&amp;RStrana &amp;P z &amp;N    &amp;L&amp;7Spracované systémom Systematic® Kalkulus,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2</vt:i4>
      </vt:variant>
    </vt:vector>
  </HeadingPairs>
  <TitlesOfParts>
    <vt:vector size="5" baseType="lpstr">
      <vt:lpstr>Krycí list stavby</vt:lpstr>
      <vt:lpstr>Kryci_list 5674</vt:lpstr>
      <vt:lpstr>SO 5674</vt:lpstr>
      <vt:lpstr>'Rekap 5674'!Názvy_tlače</vt:lpstr>
      <vt:lpstr>'SO 5674'!Názvy_tlače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Starosta</cp:lastModifiedBy>
  <cp:lastPrinted>2020-05-06T12:47:40Z</cp:lastPrinted>
  <dcterms:created xsi:type="dcterms:W3CDTF">2020-04-30T19:12:50Z</dcterms:created>
  <dcterms:modified xsi:type="dcterms:W3CDTF">2020-05-11T11:18:30Z</dcterms:modified>
</cp:coreProperties>
</file>